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A.Ghayouri\Desktop\پرتفوی ماهانه\"/>
    </mc:Choice>
  </mc:AlternateContent>
  <xr:revisionPtr revIDLastSave="0" documentId="13_ncr:1_{5C80C899-CB14-461A-990A-633161894902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تاییدیه" sheetId="16" r:id="rId1"/>
    <sheet name="سهام" sheetId="1" r:id="rId2"/>
    <sheet name="اوراق مشارکت" sheetId="3" r:id="rId3"/>
    <sheet name="سپرده" sheetId="6" r:id="rId4"/>
    <sheet name="سود اوراق بهادار و سپرده بانکی" sheetId="7" r:id="rId5"/>
    <sheet name="درآمد سود سهام" sheetId="8" r:id="rId6"/>
    <sheet name="درآمد ناشی از تغییر قیمت اوراق" sheetId="9" r:id="rId7"/>
    <sheet name="درآمد ناشی از فروش" sheetId="10" r:id="rId8"/>
    <sheet name="سرمایه‌گذاری در سهام" sheetId="11" r:id="rId9"/>
    <sheet name="سرمایه‌گذاری در اوراق بهادار" sheetId="12" r:id="rId10"/>
    <sheet name="درآمد سپرده بانکی" sheetId="13" r:id="rId11"/>
    <sheet name="سایر درآمدها" sheetId="14" r:id="rId12"/>
    <sheet name="جمع درآمدها" sheetId="15" r:id="rId1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0" i="15" l="1"/>
  <c r="E10" i="15"/>
  <c r="E8" i="15"/>
  <c r="E9" i="15"/>
  <c r="E7" i="15"/>
  <c r="C10" i="15"/>
  <c r="C9" i="15"/>
  <c r="C8" i="15"/>
  <c r="C7" i="15"/>
  <c r="C10" i="14"/>
  <c r="E10" i="14"/>
  <c r="K10" i="13"/>
  <c r="K9" i="13"/>
  <c r="K8" i="13"/>
  <c r="G10" i="13"/>
  <c r="G9" i="13"/>
  <c r="G8" i="13"/>
  <c r="E10" i="13"/>
  <c r="I10" i="13"/>
  <c r="C9" i="12"/>
  <c r="E9" i="12"/>
  <c r="G9" i="12"/>
  <c r="I9" i="12"/>
  <c r="K9" i="12"/>
  <c r="M9" i="12"/>
  <c r="O9" i="12"/>
  <c r="Q9" i="12"/>
  <c r="S9" i="11"/>
  <c r="S10" i="11"/>
  <c r="S11" i="11"/>
  <c r="S12" i="11"/>
  <c r="S13" i="11"/>
  <c r="S14" i="11"/>
  <c r="S15" i="11"/>
  <c r="S16" i="11"/>
  <c r="S17" i="11"/>
  <c r="S18" i="11"/>
  <c r="S19" i="11"/>
  <c r="S20" i="11"/>
  <c r="S21" i="11"/>
  <c r="S22" i="11"/>
  <c r="S23" i="11"/>
  <c r="S24" i="11"/>
  <c r="S25" i="11"/>
  <c r="S26" i="11"/>
  <c r="S27" i="11"/>
  <c r="S28" i="11"/>
  <c r="S29" i="11"/>
  <c r="S30" i="11"/>
  <c r="S31" i="11"/>
  <c r="S32" i="11"/>
  <c r="S33" i="11"/>
  <c r="S34" i="11"/>
  <c r="S35" i="11"/>
  <c r="S8" i="11"/>
  <c r="C36" i="11"/>
  <c r="E36" i="11"/>
  <c r="G36" i="11"/>
  <c r="I9" i="11"/>
  <c r="I10" i="11"/>
  <c r="I11" i="11"/>
  <c r="I12" i="11"/>
  <c r="I13" i="11"/>
  <c r="I14" i="11"/>
  <c r="I15" i="11"/>
  <c r="I16" i="11"/>
  <c r="I17" i="11"/>
  <c r="I18" i="11"/>
  <c r="I19" i="11"/>
  <c r="I20" i="11"/>
  <c r="I21" i="11"/>
  <c r="I22" i="11"/>
  <c r="I23" i="11"/>
  <c r="I24" i="11"/>
  <c r="I25" i="11"/>
  <c r="I26" i="11"/>
  <c r="I27" i="11"/>
  <c r="I28" i="11"/>
  <c r="I29" i="11"/>
  <c r="I30" i="11"/>
  <c r="I31" i="11"/>
  <c r="I32" i="11"/>
  <c r="I33" i="11"/>
  <c r="I34" i="11"/>
  <c r="I35" i="11"/>
  <c r="I8" i="11"/>
  <c r="M36" i="11"/>
  <c r="O36" i="11"/>
  <c r="Q36" i="11"/>
  <c r="Q32" i="10"/>
  <c r="O32" i="10"/>
  <c r="M32" i="10"/>
  <c r="I32" i="10"/>
  <c r="G32" i="10"/>
  <c r="E32" i="10"/>
  <c r="Q9" i="10"/>
  <c r="Q10" i="10"/>
  <c r="Q11" i="10"/>
  <c r="Q12" i="10"/>
  <c r="Q13" i="10"/>
  <c r="Q14" i="10"/>
  <c r="Q15" i="10"/>
  <c r="Q16" i="10"/>
  <c r="Q17" i="10"/>
  <c r="Q18" i="10"/>
  <c r="Q19" i="10"/>
  <c r="Q20" i="10"/>
  <c r="Q21" i="10"/>
  <c r="Q22" i="10"/>
  <c r="Q23" i="10"/>
  <c r="Q24" i="10"/>
  <c r="Q25" i="10"/>
  <c r="Q26" i="10"/>
  <c r="Q27" i="10"/>
  <c r="Q28" i="10"/>
  <c r="Q29" i="10"/>
  <c r="Q30" i="10"/>
  <c r="Q31" i="10"/>
  <c r="Q8" i="10"/>
  <c r="I9" i="10"/>
  <c r="I10" i="10"/>
  <c r="I11" i="10"/>
  <c r="I12" i="10"/>
  <c r="I13" i="10"/>
  <c r="I14" i="10"/>
  <c r="I15" i="10"/>
  <c r="I16" i="10"/>
  <c r="I17" i="10"/>
  <c r="I18" i="10"/>
  <c r="I19" i="10"/>
  <c r="I20" i="10"/>
  <c r="I21" i="10"/>
  <c r="I22" i="10"/>
  <c r="I23" i="10"/>
  <c r="I24" i="10"/>
  <c r="I25" i="10"/>
  <c r="I26" i="10"/>
  <c r="I27" i="10"/>
  <c r="I28" i="10"/>
  <c r="I29" i="10"/>
  <c r="I30" i="10"/>
  <c r="I31" i="10"/>
  <c r="I8" i="10"/>
  <c r="Q9" i="9"/>
  <c r="Q10" i="9"/>
  <c r="Q11" i="9"/>
  <c r="Q12" i="9"/>
  <c r="Q26" i="9" s="1"/>
  <c r="Q13" i="9"/>
  <c r="Q14" i="9"/>
  <c r="Q15" i="9"/>
  <c r="Q16" i="9"/>
  <c r="Q17" i="9"/>
  <c r="Q18" i="9"/>
  <c r="Q19" i="9"/>
  <c r="Q20" i="9"/>
  <c r="Q21" i="9"/>
  <c r="Q22" i="9"/>
  <c r="Q23" i="9"/>
  <c r="Q24" i="9"/>
  <c r="Q25" i="9"/>
  <c r="Q8" i="9"/>
  <c r="I9" i="9"/>
  <c r="I10" i="9"/>
  <c r="I11" i="9"/>
  <c r="I12" i="9"/>
  <c r="I26" i="9" s="1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8" i="9"/>
  <c r="E26" i="9"/>
  <c r="G26" i="9"/>
  <c r="M26" i="9"/>
  <c r="O26" i="9"/>
  <c r="O15" i="8"/>
  <c r="O19" i="8" s="1"/>
  <c r="S19" i="8"/>
  <c r="Q19" i="8"/>
  <c r="M19" i="8"/>
  <c r="K19" i="8"/>
  <c r="I19" i="8"/>
  <c r="S10" i="7"/>
  <c r="Q10" i="7"/>
  <c r="O10" i="7"/>
  <c r="M10" i="7"/>
  <c r="K10" i="7"/>
  <c r="I10" i="7"/>
  <c r="S10" i="6"/>
  <c r="Q10" i="6"/>
  <c r="O10" i="6"/>
  <c r="M10" i="6"/>
  <c r="K10" i="6"/>
  <c r="AK10" i="3"/>
  <c r="AI10" i="3"/>
  <c r="AG10" i="3"/>
  <c r="AA10" i="3"/>
  <c r="W10" i="3"/>
  <c r="S10" i="3"/>
  <c r="Q10" i="3"/>
  <c r="Y27" i="1"/>
  <c r="E27" i="1"/>
  <c r="G27" i="1"/>
  <c r="K27" i="1"/>
  <c r="O27" i="1"/>
  <c r="U27" i="1"/>
  <c r="W27" i="1"/>
  <c r="I36" i="11" l="1"/>
  <c r="S36" i="11"/>
  <c r="U28" i="11" s="1"/>
  <c r="U24" i="11"/>
  <c r="U16" i="11"/>
  <c r="U35" i="11"/>
  <c r="U27" i="11"/>
  <c r="U19" i="11"/>
  <c r="U11" i="11"/>
  <c r="U30" i="11"/>
  <c r="U22" i="11"/>
  <c r="U14" i="11"/>
  <c r="U29" i="11"/>
  <c r="U21" i="11"/>
  <c r="U13" i="11"/>
  <c r="K10" i="11" l="1"/>
  <c r="K14" i="11"/>
  <c r="K18" i="11"/>
  <c r="K22" i="11"/>
  <c r="K26" i="11"/>
  <c r="K30" i="11"/>
  <c r="K34" i="11"/>
  <c r="K11" i="11"/>
  <c r="K19" i="11"/>
  <c r="K23" i="11"/>
  <c r="K35" i="11"/>
  <c r="K12" i="11"/>
  <c r="K16" i="11"/>
  <c r="K20" i="11"/>
  <c r="K24" i="11"/>
  <c r="K28" i="11"/>
  <c r="K32" i="11"/>
  <c r="K8" i="11"/>
  <c r="K9" i="11"/>
  <c r="K13" i="11"/>
  <c r="K17" i="11"/>
  <c r="K21" i="11"/>
  <c r="K25" i="11"/>
  <c r="K29" i="11"/>
  <c r="K33" i="11"/>
  <c r="K15" i="11"/>
  <c r="K27" i="11"/>
  <c r="K31" i="11"/>
  <c r="U25" i="11"/>
  <c r="U18" i="11"/>
  <c r="U34" i="11"/>
  <c r="U23" i="11"/>
  <c r="U12" i="11"/>
  <c r="U32" i="11"/>
  <c r="U17" i="11"/>
  <c r="U10" i="11"/>
  <c r="U26" i="11"/>
  <c r="U15" i="11"/>
  <c r="U31" i="11"/>
  <c r="U20" i="11"/>
  <c r="U33" i="11"/>
  <c r="U9" i="11"/>
  <c r="U8" i="11"/>
  <c r="U36" i="11" s="1"/>
  <c r="K36" i="11" l="1"/>
</calcChain>
</file>

<file path=xl/sharedStrings.xml><?xml version="1.0" encoding="utf-8"?>
<sst xmlns="http://schemas.openxmlformats.org/spreadsheetml/2006/main" count="504" uniqueCount="123">
  <si>
    <t>صندوق سرمایه گذاری تعالی دانش مالی اسلامی</t>
  </si>
  <si>
    <t>صورت وضعیت پورتفوی</t>
  </si>
  <si>
    <t>برای ماه منتهی به 1401/07/30</t>
  </si>
  <si>
    <t>نام شرکت</t>
  </si>
  <si>
    <t>1401/06/31</t>
  </si>
  <si>
    <t>تغییرات طی دوره</t>
  </si>
  <si>
    <t>1401/07/30</t>
  </si>
  <si>
    <t>تعداد</t>
  </si>
  <si>
    <t>بهای تمام شده</t>
  </si>
  <si>
    <t>خالص ارزش فروش</t>
  </si>
  <si>
    <t>خرید طی دوره</t>
  </si>
  <si>
    <t>فروش طی دوره</t>
  </si>
  <si>
    <t>قیمت بازار</t>
  </si>
  <si>
    <t>درصد به کل دارایی‌های صندوق</t>
  </si>
  <si>
    <t>مبلغ فروش</t>
  </si>
  <si>
    <t>پالایش نفت اصفهان</t>
  </si>
  <si>
    <t>پالایش نفت تبریز</t>
  </si>
  <si>
    <t>پاکدیس</t>
  </si>
  <si>
    <t>پویا زرکان آق دره</t>
  </si>
  <si>
    <t>تولید ژلاتین کپسول ایران</t>
  </si>
  <si>
    <t>تولیدمواداولیه‌داروپخش‌</t>
  </si>
  <si>
    <t>زرین معدن آسیا</t>
  </si>
  <si>
    <t>سرمایه گذاری تامین اجتماعی</t>
  </si>
  <si>
    <t>سرمایه گذاری صدرتامین</t>
  </si>
  <si>
    <t>سرمایه‌گذاری‌ سپه‌</t>
  </si>
  <si>
    <t>سرمایه‌گذاری‌غدیر(هلدینگ‌</t>
  </si>
  <si>
    <t>سیمان‌هگمتان‌</t>
  </si>
  <si>
    <t>صنایع مس افق کرمان</t>
  </si>
  <si>
    <t>فجر انرژی خلیج فارس</t>
  </si>
  <si>
    <t>فولاد مبارکه اصفهان</t>
  </si>
  <si>
    <t>گسترش نفت و گاز پارسیان</t>
  </si>
  <si>
    <t>مبین انرژی خلیج فارس</t>
  </si>
  <si>
    <t>نفت‌ بهران‌</t>
  </si>
  <si>
    <t>نرخ موثر</t>
  </si>
  <si>
    <t>اطلاعات اوراق بهادار با درآمد ثابت</t>
  </si>
  <si>
    <t>نام اوراق</t>
  </si>
  <si>
    <t>دارای مجوز از سازمان</t>
  </si>
  <si>
    <t>بورسی یا فرابورسی</t>
  </si>
  <si>
    <t>تاریخ انتشار</t>
  </si>
  <si>
    <t>تاریخ سر رسید</t>
  </si>
  <si>
    <t>نرخ سود</t>
  </si>
  <si>
    <t>قیمت بازار هر ورقه</t>
  </si>
  <si>
    <t>اسنادخزانه-م3بودجه99-011110</t>
  </si>
  <si>
    <t>بله</t>
  </si>
  <si>
    <t>1399/06/22</t>
  </si>
  <si>
    <t>1401/11/10</t>
  </si>
  <si>
    <t>درصد به کل دارایی‌ها</t>
  </si>
  <si>
    <t>سپرده</t>
  </si>
  <si>
    <t>مشخصات حساب بانکی</t>
  </si>
  <si>
    <t>شماره حساب</t>
  </si>
  <si>
    <t>نوع حساب</t>
  </si>
  <si>
    <t>تاریخ افتتاح</t>
  </si>
  <si>
    <t>مبلغ</t>
  </si>
  <si>
    <t>افزایش</t>
  </si>
  <si>
    <t>کاهش</t>
  </si>
  <si>
    <t>بانک ملت مستقل مرکزی</t>
  </si>
  <si>
    <t>9507838739</t>
  </si>
  <si>
    <t>سپرده کوتاه مدت</t>
  </si>
  <si>
    <t>1400/03/02</t>
  </si>
  <si>
    <t>بانک پاسارگاد هفت تیر</t>
  </si>
  <si>
    <t>207-8100-15139318-1</t>
  </si>
  <si>
    <t>1400/11/27</t>
  </si>
  <si>
    <t>صورت وضعیت درآمدها</t>
  </si>
  <si>
    <t>مشخصات</t>
  </si>
  <si>
    <t>طی ماه</t>
  </si>
  <si>
    <t>از ابتدای سال مالی تا پایان ماه</t>
  </si>
  <si>
    <t>توضیحات</t>
  </si>
  <si>
    <t>روز دریافت سود</t>
  </si>
  <si>
    <t>درآمد سود</t>
  </si>
  <si>
    <t>هزینه تنزیل</t>
  </si>
  <si>
    <t>خالص درآمد</t>
  </si>
  <si>
    <t/>
  </si>
  <si>
    <t>اطلاعات مجمع</t>
  </si>
  <si>
    <t>تاریخ مجمع</t>
  </si>
  <si>
    <t>تعداد سهام متعلقه در زمان مجمع</t>
  </si>
  <si>
    <t>سود متعلق به هر سهم</t>
  </si>
  <si>
    <t>جمع درآمد سود سهام</t>
  </si>
  <si>
    <t>خالص درآمد سود سهام</t>
  </si>
  <si>
    <t>سیمان‌ارومیه‌</t>
  </si>
  <si>
    <t>1401/02/10</t>
  </si>
  <si>
    <t>1401/04/29</t>
  </si>
  <si>
    <t>1401/05/11</t>
  </si>
  <si>
    <t>1401/04/15</t>
  </si>
  <si>
    <t>1401/04/26</t>
  </si>
  <si>
    <t>1401/05/30</t>
  </si>
  <si>
    <t>سیمان ساوه</t>
  </si>
  <si>
    <t>1401/02/26</t>
  </si>
  <si>
    <t>1401/03/01</t>
  </si>
  <si>
    <t>حمل و نقل گهرترابر سیرجان</t>
  </si>
  <si>
    <t>1401/04/01</t>
  </si>
  <si>
    <t>آهن و فولاد غدیر ایرانیان</t>
  </si>
  <si>
    <t>1401/03/18</t>
  </si>
  <si>
    <t>بهای فروش</t>
  </si>
  <si>
    <t>ارزش دفتری</t>
  </si>
  <si>
    <t>سود و زیان ناشی از تغییر قیمت</t>
  </si>
  <si>
    <t>سود و زیان ناشی از فروش</t>
  </si>
  <si>
    <t>سرمایه‌ گذاری‌ پارس‌ توشه‌</t>
  </si>
  <si>
    <t>ح . سیمان‌ارومیه‌</t>
  </si>
  <si>
    <t>ح . سرمایه‌گذاری‌ سپه‌</t>
  </si>
  <si>
    <t>سیمان خوزستان</t>
  </si>
  <si>
    <t>ح. پالایش نفت تبریز</t>
  </si>
  <si>
    <t>پتروشیمی تندگویان</t>
  </si>
  <si>
    <t>صندوق پالایشی یکم-سهام</t>
  </si>
  <si>
    <t>درآمد سود سهام</t>
  </si>
  <si>
    <t>درآمد تغییر ارزش</t>
  </si>
  <si>
    <t>درآمد فروش</t>
  </si>
  <si>
    <t>درصد از کل درآمدها</t>
  </si>
  <si>
    <t>درآمد سود اوراق</t>
  </si>
  <si>
    <t>جمع</t>
  </si>
  <si>
    <t>نام سپرده بانکی</t>
  </si>
  <si>
    <t>نام سپرده</t>
  </si>
  <si>
    <t>سود سپرده بانکی و گواهی سپرده</t>
  </si>
  <si>
    <t>درصد سود به میانگین سپرده</t>
  </si>
  <si>
    <t>سایر درآمدها</t>
  </si>
  <si>
    <t>سایر درآمدها برای تنزیل سود سهام</t>
  </si>
  <si>
    <t>تعدیل کارمزد کارگزار</t>
  </si>
  <si>
    <t>سرمایه‌گذاری در سهام</t>
  </si>
  <si>
    <t>سرمایه‌گذاری در اوراق بهادار</t>
  </si>
  <si>
    <t>درآمد سپرده بانکی</t>
  </si>
  <si>
    <t>1401/07/01</t>
  </si>
  <si>
    <t>-</t>
  </si>
  <si>
    <t xml:space="preserve">از ابتدای سال مالی </t>
  </si>
  <si>
    <t xml:space="preserve"> تا پایان ماه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</si>
</sst>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1"/>
      <name val="Calibri"/>
    </font>
    <font>
      <sz val="11"/>
      <name val="Calibri"/>
    </font>
    <font>
      <sz val="16"/>
      <name val="B Mitra"/>
      <charset val="178"/>
    </font>
    <font>
      <b/>
      <sz val="16"/>
      <color rgb="FF000000"/>
      <name val="B Mitra"/>
      <charset val="178"/>
    </font>
    <font>
      <b/>
      <sz val="16"/>
      <name val="B Mitra"/>
      <charset val="17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/>
    <xf numFmtId="0" fontId="4" fillId="0" borderId="0" xfId="0" applyFont="1"/>
    <xf numFmtId="3" fontId="2" fillId="0" borderId="0" xfId="0" applyNumberFormat="1" applyFont="1"/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3" fontId="2" fillId="0" borderId="0" xfId="0" applyNumberFormat="1" applyFont="1" applyAlignment="1">
      <alignment horizontal="center"/>
    </xf>
    <xf numFmtId="3" fontId="2" fillId="0" borderId="2" xfId="0" applyNumberFormat="1" applyFont="1" applyBorder="1" applyAlignment="1">
      <alignment horizontal="center"/>
    </xf>
    <xf numFmtId="10" fontId="2" fillId="0" borderId="0" xfId="2" applyNumberFormat="1" applyFont="1" applyAlignment="1">
      <alignment horizontal="center"/>
    </xf>
    <xf numFmtId="10" fontId="2" fillId="0" borderId="2" xfId="0" applyNumberFormat="1" applyFont="1" applyBorder="1" applyAlignment="1">
      <alignment horizontal="center"/>
    </xf>
    <xf numFmtId="37" fontId="2" fillId="0" borderId="0" xfId="0" applyNumberFormat="1" applyFont="1" applyAlignment="1">
      <alignment horizontal="center"/>
    </xf>
    <xf numFmtId="10" fontId="2" fillId="0" borderId="0" xfId="0" applyNumberFormat="1" applyFont="1" applyAlignment="1">
      <alignment horizontal="center"/>
    </xf>
    <xf numFmtId="0" fontId="2" fillId="0" borderId="1" xfId="0" applyFont="1" applyBorder="1"/>
    <xf numFmtId="37" fontId="2" fillId="0" borderId="2" xfId="0" applyNumberFormat="1" applyFont="1" applyBorder="1" applyAlignment="1">
      <alignment horizontal="center"/>
    </xf>
    <xf numFmtId="37" fontId="2" fillId="0" borderId="0" xfId="0" applyNumberFormat="1" applyFont="1"/>
    <xf numFmtId="164" fontId="2" fillId="0" borderId="0" xfId="1" applyNumberFormat="1" applyFont="1"/>
    <xf numFmtId="164" fontId="2" fillId="0" borderId="0" xfId="0" applyNumberFormat="1" applyFont="1"/>
    <xf numFmtId="10" fontId="2" fillId="0" borderId="2" xfId="2" applyNumberFormat="1" applyFont="1" applyBorder="1" applyAlignment="1">
      <alignment horizontal="center"/>
    </xf>
    <xf numFmtId="10" fontId="2" fillId="0" borderId="0" xfId="2" applyNumberFormat="1" applyFont="1"/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10</xdr:col>
          <xdr:colOff>238125</xdr:colOff>
          <xdr:row>34</xdr:row>
          <xdr:rowOff>171450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C91414B4-161A-3904-1B9C-7FE185E4789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6818FB-9497-4EFE-A092-4CE1C1DF6882}">
  <dimension ref="A1"/>
  <sheetViews>
    <sheetView rightToLeft="1" view="pageBreakPreview" zoomScale="60" zoomScaleNormal="100" workbookViewId="0">
      <selection activeCell="R14" sqref="R14"/>
    </sheetView>
  </sheetViews>
  <sheetFormatPr defaultRowHeight="15" x14ac:dyDescent="0.25"/>
  <sheetData/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Document" shapeId="3073" r:id="rId4">
          <objectPr defaultSiz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10</xdr:col>
                <xdr:colOff>238125</xdr:colOff>
                <xdr:row>34</xdr:row>
                <xdr:rowOff>171450</xdr:rowOff>
              </to>
            </anchor>
          </objectPr>
        </oleObject>
      </mc:Choice>
      <mc:Fallback>
        <oleObject progId="Document" shapeId="3073" r:id="rId4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Q11"/>
  <sheetViews>
    <sheetView rightToLeft="1" workbookViewId="0">
      <selection activeCell="M10" sqref="M10"/>
    </sheetView>
  </sheetViews>
  <sheetFormatPr defaultRowHeight="24" x14ac:dyDescent="0.55000000000000004"/>
  <cols>
    <col min="1" max="1" width="28.85546875" style="1" bestFit="1" customWidth="1"/>
    <col min="2" max="2" width="1" style="1" customWidth="1"/>
    <col min="3" max="3" width="18.140625" style="1" bestFit="1" customWidth="1"/>
    <col min="4" max="4" width="1" style="1" customWidth="1"/>
    <col min="5" max="5" width="19.42578125" style="1" bestFit="1" customWidth="1"/>
    <col min="6" max="6" width="1" style="1" customWidth="1"/>
    <col min="7" max="7" width="14.140625" style="1" bestFit="1" customWidth="1"/>
    <col min="8" max="8" width="1" style="1" customWidth="1"/>
    <col min="9" max="9" width="12.42578125" style="1" bestFit="1" customWidth="1"/>
    <col min="10" max="10" width="1" style="1" customWidth="1"/>
    <col min="11" max="11" width="18.140625" style="1" bestFit="1" customWidth="1"/>
    <col min="12" max="12" width="1" style="1" customWidth="1"/>
    <col min="13" max="13" width="19.42578125" style="1" bestFit="1" customWidth="1"/>
    <col min="14" max="14" width="1" style="1" customWidth="1"/>
    <col min="15" max="15" width="14.140625" style="1" bestFit="1" customWidth="1"/>
    <col min="16" max="16" width="1" style="1" customWidth="1"/>
    <col min="17" max="17" width="14.2851562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.75" x14ac:dyDescent="0.55000000000000004">
      <c r="A2" s="19" t="s">
        <v>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</row>
    <row r="3" spans="1:17" ht="24.75" x14ac:dyDescent="0.55000000000000004">
      <c r="A3" s="19" t="s">
        <v>62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</row>
    <row r="4" spans="1:17" ht="24.75" x14ac:dyDescent="0.55000000000000004">
      <c r="A4" s="19" t="s">
        <v>2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</row>
    <row r="6" spans="1:17" ht="24.75" x14ac:dyDescent="0.55000000000000004">
      <c r="A6" s="19" t="s">
        <v>66</v>
      </c>
      <c r="C6" s="20" t="s">
        <v>64</v>
      </c>
      <c r="D6" s="20" t="s">
        <v>64</v>
      </c>
      <c r="E6" s="20" t="s">
        <v>64</v>
      </c>
      <c r="F6" s="20" t="s">
        <v>64</v>
      </c>
      <c r="G6" s="20" t="s">
        <v>64</v>
      </c>
      <c r="H6" s="20" t="s">
        <v>64</v>
      </c>
      <c r="I6" s="20" t="s">
        <v>64</v>
      </c>
      <c r="K6" s="20" t="s">
        <v>65</v>
      </c>
      <c r="L6" s="20" t="s">
        <v>65</v>
      </c>
      <c r="M6" s="20" t="s">
        <v>65</v>
      </c>
      <c r="N6" s="20" t="s">
        <v>65</v>
      </c>
      <c r="O6" s="20" t="s">
        <v>65</v>
      </c>
      <c r="P6" s="20" t="s">
        <v>65</v>
      </c>
      <c r="Q6" s="20" t="s">
        <v>65</v>
      </c>
    </row>
    <row r="7" spans="1:17" ht="24.75" x14ac:dyDescent="0.55000000000000004">
      <c r="A7" s="20" t="s">
        <v>66</v>
      </c>
      <c r="C7" s="20" t="s">
        <v>107</v>
      </c>
      <c r="E7" s="20" t="s">
        <v>104</v>
      </c>
      <c r="G7" s="20" t="s">
        <v>105</v>
      </c>
      <c r="I7" s="20" t="s">
        <v>108</v>
      </c>
      <c r="K7" s="20" t="s">
        <v>107</v>
      </c>
      <c r="M7" s="20" t="s">
        <v>104</v>
      </c>
      <c r="O7" s="20" t="s">
        <v>105</v>
      </c>
      <c r="Q7" s="20" t="s">
        <v>108</v>
      </c>
    </row>
    <row r="8" spans="1:17" x14ac:dyDescent="0.55000000000000004">
      <c r="A8" s="1" t="s">
        <v>42</v>
      </c>
      <c r="C8" s="6">
        <v>0</v>
      </c>
      <c r="D8" s="4"/>
      <c r="E8" s="6">
        <v>248000892</v>
      </c>
      <c r="F8" s="4"/>
      <c r="G8" s="6">
        <v>0</v>
      </c>
      <c r="H8" s="4"/>
      <c r="I8" s="6">
        <v>248000892</v>
      </c>
      <c r="J8" s="4"/>
      <c r="K8" s="6">
        <v>0</v>
      </c>
      <c r="L8" s="4"/>
      <c r="M8" s="6">
        <v>1679432551</v>
      </c>
      <c r="N8" s="4"/>
      <c r="O8" s="6">
        <v>150791076</v>
      </c>
      <c r="P8" s="4"/>
      <c r="Q8" s="6">
        <v>1830223627</v>
      </c>
    </row>
    <row r="9" spans="1:17" ht="24.75" thickBot="1" x14ac:dyDescent="0.6">
      <c r="C9" s="7">
        <f>SUM(C8)</f>
        <v>0</v>
      </c>
      <c r="D9" s="4"/>
      <c r="E9" s="7">
        <f>SUM(E8)</f>
        <v>248000892</v>
      </c>
      <c r="F9" s="4"/>
      <c r="G9" s="7">
        <f>SUM(G8)</f>
        <v>0</v>
      </c>
      <c r="H9" s="4"/>
      <c r="I9" s="7">
        <f>SUM(I8)</f>
        <v>248000892</v>
      </c>
      <c r="J9" s="4"/>
      <c r="K9" s="7">
        <f>SUM(K8)</f>
        <v>0</v>
      </c>
      <c r="L9" s="4"/>
      <c r="M9" s="7">
        <f>SUM(M8)</f>
        <v>1679432551</v>
      </c>
      <c r="N9" s="4"/>
      <c r="O9" s="7">
        <f>SUM(O8)</f>
        <v>150791076</v>
      </c>
      <c r="P9" s="4"/>
      <c r="Q9" s="7">
        <f>SUM(Q8)</f>
        <v>1830223627</v>
      </c>
    </row>
    <row r="10" spans="1:17" ht="24.75" thickTop="1" x14ac:dyDescent="0.55000000000000004">
      <c r="D10" s="4"/>
      <c r="E10" s="6"/>
      <c r="F10" s="4"/>
      <c r="G10" s="4"/>
      <c r="H10" s="4"/>
      <c r="I10" s="4"/>
      <c r="J10" s="4"/>
      <c r="K10" s="4"/>
      <c r="L10" s="4"/>
      <c r="M10" s="6"/>
      <c r="N10" s="4"/>
      <c r="O10" s="4"/>
      <c r="P10" s="4"/>
      <c r="Q10" s="4"/>
    </row>
    <row r="11" spans="1:17" x14ac:dyDescent="0.55000000000000004"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</row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K11"/>
  <sheetViews>
    <sheetView rightToLeft="1" workbookViewId="0">
      <selection activeCell="K9" sqref="K9"/>
    </sheetView>
  </sheetViews>
  <sheetFormatPr defaultRowHeight="24" x14ac:dyDescent="0.55000000000000004"/>
  <cols>
    <col min="1" max="1" width="22.28515625" style="1" bestFit="1" customWidth="1"/>
    <col min="2" max="2" width="1" style="1" customWidth="1"/>
    <col min="3" max="3" width="23.5703125" style="1" bestFit="1" customWidth="1"/>
    <col min="4" max="4" width="1" style="1" customWidth="1"/>
    <col min="5" max="5" width="36.140625" style="1" bestFit="1" customWidth="1"/>
    <col min="6" max="6" width="1" style="1" customWidth="1"/>
    <col min="7" max="7" width="31.42578125" style="1" bestFit="1" customWidth="1"/>
    <col min="8" max="8" width="1" style="1" customWidth="1"/>
    <col min="9" max="9" width="36.140625" style="1" bestFit="1" customWidth="1"/>
    <col min="10" max="10" width="1" style="1" customWidth="1"/>
    <col min="11" max="11" width="31.42578125" style="1" bestFit="1" customWidth="1"/>
    <col min="12" max="12" width="1" style="1" customWidth="1"/>
    <col min="13" max="13" width="9.140625" style="1" customWidth="1"/>
    <col min="14" max="16384" width="9.140625" style="1"/>
  </cols>
  <sheetData>
    <row r="2" spans="1:11" ht="24.75" x14ac:dyDescent="0.55000000000000004">
      <c r="A2" s="19" t="s">
        <v>0</v>
      </c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1:11" ht="24.75" x14ac:dyDescent="0.55000000000000004">
      <c r="A3" s="19" t="s">
        <v>62</v>
      </c>
      <c r="B3" s="19"/>
      <c r="C3" s="19"/>
      <c r="D3" s="19"/>
      <c r="E3" s="19"/>
      <c r="F3" s="19"/>
      <c r="G3" s="19"/>
      <c r="H3" s="19"/>
      <c r="I3" s="19"/>
      <c r="J3" s="19"/>
      <c r="K3" s="19"/>
    </row>
    <row r="4" spans="1:11" ht="24.75" x14ac:dyDescent="0.55000000000000004">
      <c r="A4" s="19" t="s">
        <v>2</v>
      </c>
      <c r="B4" s="19"/>
      <c r="C4" s="19"/>
      <c r="D4" s="19"/>
      <c r="E4" s="19"/>
      <c r="F4" s="19"/>
      <c r="G4" s="19"/>
      <c r="H4" s="19"/>
      <c r="I4" s="19"/>
      <c r="J4" s="19"/>
      <c r="K4" s="19"/>
    </row>
    <row r="6" spans="1:11" ht="24.75" x14ac:dyDescent="0.55000000000000004">
      <c r="A6" s="20" t="s">
        <v>109</v>
      </c>
      <c r="B6" s="20" t="s">
        <v>109</v>
      </c>
      <c r="C6" s="20" t="s">
        <v>109</v>
      </c>
      <c r="E6" s="20" t="s">
        <v>64</v>
      </c>
      <c r="F6" s="20" t="s">
        <v>64</v>
      </c>
      <c r="G6" s="20" t="s">
        <v>64</v>
      </c>
      <c r="I6" s="20" t="s">
        <v>65</v>
      </c>
      <c r="J6" s="20" t="s">
        <v>65</v>
      </c>
      <c r="K6" s="20" t="s">
        <v>65</v>
      </c>
    </row>
    <row r="7" spans="1:11" ht="24.75" x14ac:dyDescent="0.55000000000000004">
      <c r="A7" s="20" t="s">
        <v>110</v>
      </c>
      <c r="C7" s="20" t="s">
        <v>49</v>
      </c>
      <c r="E7" s="20" t="s">
        <v>111</v>
      </c>
      <c r="G7" s="20" t="s">
        <v>112</v>
      </c>
      <c r="I7" s="20" t="s">
        <v>111</v>
      </c>
      <c r="K7" s="20" t="s">
        <v>112</v>
      </c>
    </row>
    <row r="8" spans="1:11" x14ac:dyDescent="0.55000000000000004">
      <c r="A8" s="1" t="s">
        <v>55</v>
      </c>
      <c r="C8" s="4" t="s">
        <v>56</v>
      </c>
      <c r="D8" s="4"/>
      <c r="E8" s="6">
        <v>236985</v>
      </c>
      <c r="F8" s="4"/>
      <c r="G8" s="8">
        <f>E8/$E$10</f>
        <v>6.2621452349457221E-2</v>
      </c>
      <c r="H8" s="4"/>
      <c r="I8" s="6">
        <v>35962922</v>
      </c>
      <c r="J8" s="4"/>
      <c r="K8" s="8">
        <f>I8/$I$10</f>
        <v>0.57987773926232611</v>
      </c>
    </row>
    <row r="9" spans="1:11" x14ac:dyDescent="0.55000000000000004">
      <c r="A9" s="1" t="s">
        <v>59</v>
      </c>
      <c r="C9" s="4" t="s">
        <v>60</v>
      </c>
      <c r="D9" s="4"/>
      <c r="E9" s="6">
        <v>3547421</v>
      </c>
      <c r="F9" s="4"/>
      <c r="G9" s="8">
        <f>E9/$E$10</f>
        <v>0.93737854765054274</v>
      </c>
      <c r="H9" s="4"/>
      <c r="I9" s="6">
        <v>26055189</v>
      </c>
      <c r="J9" s="4"/>
      <c r="K9" s="8">
        <f>I9/$I$10</f>
        <v>0.42012226073767389</v>
      </c>
    </row>
    <row r="10" spans="1:11" ht="24.75" thickBot="1" x14ac:dyDescent="0.6">
      <c r="C10" s="4"/>
      <c r="D10" s="4"/>
      <c r="E10" s="7">
        <f>SUM(E8:E9)</f>
        <v>3784406</v>
      </c>
      <c r="F10" s="4"/>
      <c r="G10" s="17">
        <f>SUM(G8:G9)</f>
        <v>1</v>
      </c>
      <c r="H10" s="4"/>
      <c r="I10" s="7">
        <f>SUM(I8:I9)</f>
        <v>62018111</v>
      </c>
      <c r="J10" s="4"/>
      <c r="K10" s="9">
        <f>SUM(K8:K9)</f>
        <v>1</v>
      </c>
    </row>
    <row r="11" spans="1:11" ht="24.75" thickTop="1" x14ac:dyDescent="0.55000000000000004">
      <c r="E11" s="3"/>
      <c r="G11" s="18"/>
      <c r="I11" s="3"/>
    </row>
  </sheetData>
  <mergeCells count="12">
    <mergeCell ref="A4:K4"/>
    <mergeCell ref="A3:K3"/>
    <mergeCell ref="A2:K2"/>
    <mergeCell ref="I7"/>
    <mergeCell ref="K7"/>
    <mergeCell ref="I6:K6"/>
    <mergeCell ref="A7"/>
    <mergeCell ref="C7"/>
    <mergeCell ref="A6:C6"/>
    <mergeCell ref="E7"/>
    <mergeCell ref="G7"/>
    <mergeCell ref="E6:G6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E11"/>
  <sheetViews>
    <sheetView rightToLeft="1" workbookViewId="0">
      <selection activeCell="E5" sqref="E5"/>
    </sheetView>
  </sheetViews>
  <sheetFormatPr defaultRowHeight="24" x14ac:dyDescent="0.55000000000000004"/>
  <cols>
    <col min="1" max="1" width="31" style="1" bestFit="1" customWidth="1"/>
    <col min="2" max="2" width="1" style="1" customWidth="1"/>
    <col min="3" max="3" width="8.5703125" style="1" bestFit="1" customWidth="1"/>
    <col min="4" max="4" width="1" style="1" customWidth="1"/>
    <col min="5" max="5" width="21.42578125" style="1" bestFit="1" customWidth="1"/>
    <col min="6" max="6" width="1" style="1" customWidth="1"/>
    <col min="7" max="7" width="9.140625" style="1" customWidth="1"/>
    <col min="8" max="16384" width="9.140625" style="1"/>
  </cols>
  <sheetData>
    <row r="2" spans="1:5" ht="24.75" x14ac:dyDescent="0.55000000000000004">
      <c r="A2" s="19" t="s">
        <v>0</v>
      </c>
      <c r="B2" s="19"/>
      <c r="C2" s="19"/>
      <c r="D2" s="19"/>
      <c r="E2" s="19"/>
    </row>
    <row r="3" spans="1:5" ht="24.75" x14ac:dyDescent="0.55000000000000004">
      <c r="A3" s="19" t="s">
        <v>62</v>
      </c>
      <c r="B3" s="19"/>
      <c r="C3" s="19"/>
      <c r="D3" s="19"/>
      <c r="E3" s="19"/>
    </row>
    <row r="4" spans="1:5" ht="24.75" x14ac:dyDescent="0.55000000000000004">
      <c r="A4" s="19" t="s">
        <v>2</v>
      </c>
      <c r="B4" s="19"/>
      <c r="C4" s="19"/>
      <c r="D4" s="19"/>
      <c r="E4" s="19"/>
    </row>
    <row r="5" spans="1:5" ht="24.75" x14ac:dyDescent="0.6">
      <c r="C5" s="19" t="s">
        <v>64</v>
      </c>
      <c r="E5" s="2" t="s">
        <v>121</v>
      </c>
    </row>
    <row r="6" spans="1:5" ht="24.75" x14ac:dyDescent="0.55000000000000004">
      <c r="A6" s="19" t="s">
        <v>113</v>
      </c>
      <c r="C6" s="20"/>
      <c r="E6" s="5" t="s">
        <v>122</v>
      </c>
    </row>
    <row r="7" spans="1:5" ht="24.75" x14ac:dyDescent="0.55000000000000004">
      <c r="A7" s="20" t="s">
        <v>113</v>
      </c>
      <c r="C7" s="20" t="s">
        <v>52</v>
      </c>
      <c r="E7" s="20" t="s">
        <v>52</v>
      </c>
    </row>
    <row r="8" spans="1:5" x14ac:dyDescent="0.55000000000000004">
      <c r="A8" s="1" t="s">
        <v>114</v>
      </c>
      <c r="C8" s="6">
        <v>0</v>
      </c>
      <c r="D8" s="4"/>
      <c r="E8" s="6">
        <v>6382494</v>
      </c>
    </row>
    <row r="9" spans="1:5" x14ac:dyDescent="0.55000000000000004">
      <c r="A9" s="1" t="s">
        <v>115</v>
      </c>
      <c r="C9" s="6">
        <v>0</v>
      </c>
      <c r="D9" s="4"/>
      <c r="E9" s="6">
        <v>326687</v>
      </c>
    </row>
    <row r="10" spans="1:5" ht="25.5" thickBot="1" x14ac:dyDescent="0.65">
      <c r="A10" s="2" t="s">
        <v>71</v>
      </c>
      <c r="C10" s="7">
        <f>SUM(C8:C9)</f>
        <v>0</v>
      </c>
      <c r="D10" s="4"/>
      <c r="E10" s="7">
        <f>SUM(E8:E9)</f>
        <v>6709181</v>
      </c>
    </row>
    <row r="11" spans="1:5" ht="24.75" thickTop="1" x14ac:dyDescent="0.55000000000000004">
      <c r="C11" s="4"/>
      <c r="D11" s="4"/>
      <c r="E11" s="4"/>
    </row>
  </sheetData>
  <mergeCells count="7">
    <mergeCell ref="A2:E2"/>
    <mergeCell ref="A4:E4"/>
    <mergeCell ref="A3:E3"/>
    <mergeCell ref="A6:A7"/>
    <mergeCell ref="C7"/>
    <mergeCell ref="E7"/>
    <mergeCell ref="C5:C6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G11"/>
  <sheetViews>
    <sheetView rightToLeft="1" workbookViewId="0">
      <selection activeCell="J21" sqref="J21"/>
    </sheetView>
  </sheetViews>
  <sheetFormatPr defaultRowHeight="24" x14ac:dyDescent="0.55000000000000004"/>
  <cols>
    <col min="1" max="1" width="25" style="1" bestFit="1" customWidth="1"/>
    <col min="2" max="2" width="1" style="1" customWidth="1"/>
    <col min="3" max="3" width="13.85546875" style="1" bestFit="1" customWidth="1"/>
    <col min="4" max="4" width="1" style="1" customWidth="1"/>
    <col min="5" max="5" width="21.7109375" style="1" bestFit="1" customWidth="1"/>
    <col min="6" max="6" width="1" style="1" customWidth="1"/>
    <col min="7" max="7" width="33.42578125" style="1" bestFit="1" customWidth="1"/>
    <col min="8" max="8" width="1" style="1" customWidth="1"/>
    <col min="9" max="9" width="9.140625" style="1" customWidth="1"/>
    <col min="10" max="16384" width="9.140625" style="1"/>
  </cols>
  <sheetData>
    <row r="2" spans="1:7" ht="24.75" x14ac:dyDescent="0.55000000000000004">
      <c r="A2" s="19" t="s">
        <v>0</v>
      </c>
      <c r="B2" s="19"/>
      <c r="C2" s="19"/>
      <c r="D2" s="19"/>
      <c r="E2" s="19"/>
      <c r="F2" s="19"/>
      <c r="G2" s="19"/>
    </row>
    <row r="3" spans="1:7" ht="24.75" x14ac:dyDescent="0.55000000000000004">
      <c r="A3" s="19" t="s">
        <v>62</v>
      </c>
      <c r="B3" s="19"/>
      <c r="C3" s="19"/>
      <c r="D3" s="19"/>
      <c r="E3" s="19"/>
      <c r="F3" s="19"/>
      <c r="G3" s="19"/>
    </row>
    <row r="4" spans="1:7" ht="24.75" x14ac:dyDescent="0.55000000000000004">
      <c r="A4" s="19" t="s">
        <v>2</v>
      </c>
      <c r="B4" s="19"/>
      <c r="C4" s="19"/>
      <c r="D4" s="19"/>
      <c r="E4" s="19"/>
      <c r="F4" s="19"/>
      <c r="G4" s="19"/>
    </row>
    <row r="6" spans="1:7" ht="24.75" x14ac:dyDescent="0.55000000000000004">
      <c r="A6" s="20" t="s">
        <v>66</v>
      </c>
      <c r="C6" s="20" t="s">
        <v>52</v>
      </c>
      <c r="E6" s="20" t="s">
        <v>106</v>
      </c>
      <c r="G6" s="20" t="s">
        <v>13</v>
      </c>
    </row>
    <row r="7" spans="1:7" x14ac:dyDescent="0.55000000000000004">
      <c r="A7" s="1" t="s">
        <v>116</v>
      </c>
      <c r="C7" s="10">
        <f>'سرمایه‌گذاری در سهام'!I36</f>
        <v>-492570116</v>
      </c>
      <c r="D7" s="10"/>
      <c r="E7" s="8">
        <f>C7/$C$10</f>
        <v>2.0456859368932472</v>
      </c>
      <c r="F7" s="10"/>
      <c r="G7" s="8">
        <v>-1.2110604890483784E-2</v>
      </c>
    </row>
    <row r="8" spans="1:7" x14ac:dyDescent="0.55000000000000004">
      <c r="A8" s="1" t="s">
        <v>117</v>
      </c>
      <c r="C8" s="10">
        <f>'سرمایه‌گذاری در اوراق بهادار'!I9</f>
        <v>248000892</v>
      </c>
      <c r="D8" s="10"/>
      <c r="E8" s="8">
        <f t="shared" ref="E8:E9" si="0">C8/$C$10</f>
        <v>-1.0299689742066711</v>
      </c>
      <c r="F8" s="10"/>
      <c r="G8" s="8">
        <v>6.0974889014573114E-3</v>
      </c>
    </row>
    <row r="9" spans="1:7" x14ac:dyDescent="0.55000000000000004">
      <c r="A9" s="1" t="s">
        <v>118</v>
      </c>
      <c r="C9" s="10">
        <f>'درآمد سپرده بانکی'!E10</f>
        <v>3784406</v>
      </c>
      <c r="D9" s="10"/>
      <c r="E9" s="8">
        <f t="shared" si="0"/>
        <v>-1.571696268657603E-2</v>
      </c>
      <c r="F9" s="10"/>
      <c r="G9" s="8">
        <v>9.3045526560478896E-5</v>
      </c>
    </row>
    <row r="10" spans="1:7" ht="24.75" thickBot="1" x14ac:dyDescent="0.6">
      <c r="C10" s="13">
        <f>SUM(C7:C9)</f>
        <v>-240784818</v>
      </c>
      <c r="D10" s="10"/>
      <c r="E10" s="17">
        <f>SUM(E7:E9)</f>
        <v>1</v>
      </c>
      <c r="F10" s="10"/>
      <c r="G10" s="17">
        <f>SUM(G7:G9)</f>
        <v>-5.9200704624659938E-3</v>
      </c>
    </row>
    <row r="11" spans="1:7" ht="24.75" thickTop="1" x14ac:dyDescent="0.55000000000000004">
      <c r="C11" s="10"/>
      <c r="D11" s="10"/>
      <c r="E11" s="10"/>
      <c r="F11" s="10"/>
      <c r="G11" s="10"/>
    </row>
  </sheetData>
  <mergeCells count="7">
    <mergeCell ref="A3:G3"/>
    <mergeCell ref="A2:G2"/>
    <mergeCell ref="A6"/>
    <mergeCell ref="C6"/>
    <mergeCell ref="E6"/>
    <mergeCell ref="G6"/>
    <mergeCell ref="A4:G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J51"/>
  <sheetViews>
    <sheetView rightToLeft="1" tabSelected="1" workbookViewId="0">
      <selection activeCell="M14" sqref="M14"/>
    </sheetView>
  </sheetViews>
  <sheetFormatPr defaultRowHeight="24" x14ac:dyDescent="0.55000000000000004"/>
  <cols>
    <col min="1" max="1" width="26" style="1" bestFit="1" customWidth="1"/>
    <col min="2" max="2" width="1" style="1" customWidth="1"/>
    <col min="3" max="3" width="10.85546875" style="1" bestFit="1" customWidth="1"/>
    <col min="4" max="4" width="1" style="1" customWidth="1"/>
    <col min="5" max="5" width="17.28515625" style="1" bestFit="1" customWidth="1"/>
    <col min="6" max="6" width="1" style="1" customWidth="1"/>
    <col min="7" max="7" width="22.28515625" style="1" bestFit="1" customWidth="1"/>
    <col min="8" max="8" width="1" style="1" customWidth="1"/>
    <col min="9" max="9" width="8" style="1" bestFit="1" customWidth="1"/>
    <col min="10" max="10" width="1" style="1" customWidth="1"/>
    <col min="11" max="11" width="17.28515625" style="1" bestFit="1" customWidth="1"/>
    <col min="12" max="12" width="1" style="1" customWidth="1"/>
    <col min="13" max="13" width="9.85546875" style="1" bestFit="1" customWidth="1"/>
    <col min="14" max="14" width="1" style="1" customWidth="1"/>
    <col min="15" max="15" width="14.42578125" style="1" bestFit="1" customWidth="1"/>
    <col min="16" max="16" width="1.42578125" style="1" customWidth="1"/>
    <col min="17" max="17" width="10.85546875" style="1" bestFit="1" customWidth="1"/>
    <col min="18" max="18" width="1" style="1" customWidth="1"/>
    <col min="19" max="19" width="12.140625" style="1" bestFit="1" customWidth="1"/>
    <col min="20" max="20" width="1" style="1" customWidth="1"/>
    <col min="21" max="21" width="17.28515625" style="1" bestFit="1" customWidth="1"/>
    <col min="22" max="22" width="1" style="1" customWidth="1"/>
    <col min="23" max="23" width="22.28515625" style="1" bestFit="1" customWidth="1"/>
    <col min="24" max="24" width="1" style="1" customWidth="1"/>
    <col min="25" max="25" width="33.42578125" style="1" bestFit="1" customWidth="1"/>
    <col min="26" max="26" width="1" style="1" customWidth="1"/>
    <col min="27" max="27" width="9.140625" style="1" customWidth="1"/>
    <col min="28" max="16384" width="9.140625" style="1"/>
  </cols>
  <sheetData>
    <row r="2" spans="1:36" ht="24.75" x14ac:dyDescent="0.55000000000000004">
      <c r="A2" s="19" t="s">
        <v>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</row>
    <row r="3" spans="1:36" ht="24.75" x14ac:dyDescent="0.55000000000000004">
      <c r="A3" s="19" t="s">
        <v>1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</row>
    <row r="4" spans="1:36" ht="24.75" x14ac:dyDescent="0.55000000000000004">
      <c r="A4" s="19" t="s">
        <v>2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</row>
    <row r="6" spans="1:36" ht="24.75" x14ac:dyDescent="0.55000000000000004">
      <c r="A6" s="19" t="s">
        <v>3</v>
      </c>
      <c r="C6" s="20" t="s">
        <v>119</v>
      </c>
      <c r="D6" s="20" t="s">
        <v>4</v>
      </c>
      <c r="E6" s="20" t="s">
        <v>4</v>
      </c>
      <c r="F6" s="20" t="s">
        <v>4</v>
      </c>
      <c r="G6" s="20" t="s">
        <v>4</v>
      </c>
      <c r="I6" s="20" t="s">
        <v>5</v>
      </c>
      <c r="J6" s="20" t="s">
        <v>5</v>
      </c>
      <c r="K6" s="20" t="s">
        <v>5</v>
      </c>
      <c r="L6" s="20" t="s">
        <v>5</v>
      </c>
      <c r="M6" s="20" t="s">
        <v>5</v>
      </c>
      <c r="N6" s="20" t="s">
        <v>5</v>
      </c>
      <c r="O6" s="20" t="s">
        <v>5</v>
      </c>
      <c r="Q6" s="20" t="s">
        <v>6</v>
      </c>
      <c r="R6" s="20" t="s">
        <v>6</v>
      </c>
      <c r="S6" s="20" t="s">
        <v>6</v>
      </c>
      <c r="T6" s="20" t="s">
        <v>6</v>
      </c>
      <c r="U6" s="20" t="s">
        <v>6</v>
      </c>
      <c r="V6" s="20" t="s">
        <v>6</v>
      </c>
      <c r="W6" s="20" t="s">
        <v>6</v>
      </c>
      <c r="X6" s="20" t="s">
        <v>6</v>
      </c>
      <c r="Y6" s="20" t="s">
        <v>6</v>
      </c>
    </row>
    <row r="7" spans="1:36" ht="24.75" x14ac:dyDescent="0.55000000000000004">
      <c r="A7" s="19" t="s">
        <v>3</v>
      </c>
      <c r="C7" s="19" t="s">
        <v>7</v>
      </c>
      <c r="E7" s="19" t="s">
        <v>8</v>
      </c>
      <c r="G7" s="19" t="s">
        <v>9</v>
      </c>
      <c r="I7" s="20" t="s">
        <v>10</v>
      </c>
      <c r="J7" s="20" t="s">
        <v>10</v>
      </c>
      <c r="K7" s="20" t="s">
        <v>10</v>
      </c>
      <c r="M7" s="20" t="s">
        <v>11</v>
      </c>
      <c r="N7" s="20" t="s">
        <v>11</v>
      </c>
      <c r="O7" s="20" t="s">
        <v>11</v>
      </c>
      <c r="Q7" s="19" t="s">
        <v>7</v>
      </c>
      <c r="S7" s="19" t="s">
        <v>12</v>
      </c>
      <c r="U7" s="19" t="s">
        <v>8</v>
      </c>
      <c r="W7" s="19" t="s">
        <v>9</v>
      </c>
      <c r="Y7" s="19" t="s">
        <v>13</v>
      </c>
    </row>
    <row r="8" spans="1:36" ht="24.75" x14ac:dyDescent="0.55000000000000004">
      <c r="A8" s="20" t="s">
        <v>3</v>
      </c>
      <c r="C8" s="20" t="s">
        <v>7</v>
      </c>
      <c r="E8" s="20" t="s">
        <v>8</v>
      </c>
      <c r="G8" s="20" t="s">
        <v>9</v>
      </c>
      <c r="I8" s="20" t="s">
        <v>7</v>
      </c>
      <c r="K8" s="20" t="s">
        <v>8</v>
      </c>
      <c r="M8" s="20" t="s">
        <v>7</v>
      </c>
      <c r="O8" s="20" t="s">
        <v>14</v>
      </c>
      <c r="Q8" s="20" t="s">
        <v>7</v>
      </c>
      <c r="S8" s="20" t="s">
        <v>12</v>
      </c>
      <c r="U8" s="20" t="s">
        <v>8</v>
      </c>
      <c r="W8" s="20" t="s">
        <v>9</v>
      </c>
      <c r="Y8" s="20" t="s">
        <v>13</v>
      </c>
    </row>
    <row r="9" spans="1:36" x14ac:dyDescent="0.55000000000000004">
      <c r="A9" s="1" t="s">
        <v>15</v>
      </c>
      <c r="C9" s="10">
        <v>458650</v>
      </c>
      <c r="D9" s="10"/>
      <c r="E9" s="10">
        <v>2664185495</v>
      </c>
      <c r="F9" s="10"/>
      <c r="G9" s="10">
        <v>2498447258.0999999</v>
      </c>
      <c r="H9" s="10"/>
      <c r="I9" s="10">
        <v>0</v>
      </c>
      <c r="J9" s="10"/>
      <c r="K9" s="10">
        <v>0</v>
      </c>
      <c r="L9" s="10"/>
      <c r="M9" s="10">
        <v>0</v>
      </c>
      <c r="N9" s="10"/>
      <c r="O9" s="10">
        <v>0</v>
      </c>
      <c r="P9" s="10"/>
      <c r="Q9" s="10">
        <v>458650</v>
      </c>
      <c r="R9" s="10"/>
      <c r="S9" s="10">
        <v>6260</v>
      </c>
      <c r="T9" s="10"/>
      <c r="U9" s="10">
        <v>2664185495</v>
      </c>
      <c r="V9" s="10"/>
      <c r="W9" s="10">
        <v>2854065663.4499998</v>
      </c>
      <c r="X9" s="4"/>
      <c r="Y9" s="8">
        <v>7.0171657716927779E-2</v>
      </c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</row>
    <row r="10" spans="1:36" x14ac:dyDescent="0.55000000000000004">
      <c r="A10" s="1" t="s">
        <v>16</v>
      </c>
      <c r="C10" s="10">
        <v>39142</v>
      </c>
      <c r="D10" s="10"/>
      <c r="E10" s="10">
        <v>505059247</v>
      </c>
      <c r="F10" s="10"/>
      <c r="G10" s="10">
        <v>539669287.73699999</v>
      </c>
      <c r="H10" s="10"/>
      <c r="I10" s="10">
        <v>0</v>
      </c>
      <c r="J10" s="10"/>
      <c r="K10" s="10">
        <v>0</v>
      </c>
      <c r="L10" s="10"/>
      <c r="M10" s="10">
        <v>0</v>
      </c>
      <c r="N10" s="10"/>
      <c r="O10" s="10">
        <v>0</v>
      </c>
      <c r="P10" s="10"/>
      <c r="Q10" s="10">
        <v>39142</v>
      </c>
      <c r="R10" s="10"/>
      <c r="S10" s="10">
        <v>14140</v>
      </c>
      <c r="T10" s="10"/>
      <c r="U10" s="10">
        <v>505059247</v>
      </c>
      <c r="V10" s="10"/>
      <c r="W10" s="10">
        <v>550174746.11399996</v>
      </c>
      <c r="X10" s="4"/>
      <c r="Y10" s="8">
        <v>1.3526904606021373E-2</v>
      </c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</row>
    <row r="11" spans="1:36" x14ac:dyDescent="0.55000000000000004">
      <c r="A11" s="1" t="s">
        <v>17</v>
      </c>
      <c r="C11" s="10">
        <v>47491</v>
      </c>
      <c r="D11" s="10"/>
      <c r="E11" s="10">
        <v>504411282</v>
      </c>
      <c r="F11" s="10"/>
      <c r="G11" s="10">
        <v>460754262.648</v>
      </c>
      <c r="H11" s="10"/>
      <c r="I11" s="10">
        <v>57263</v>
      </c>
      <c r="J11" s="10"/>
      <c r="K11" s="10">
        <v>510103438</v>
      </c>
      <c r="L11" s="10"/>
      <c r="M11" s="10">
        <v>0</v>
      </c>
      <c r="N11" s="10"/>
      <c r="O11" s="10">
        <v>0</v>
      </c>
      <c r="P11" s="10"/>
      <c r="Q11" s="10">
        <v>104754</v>
      </c>
      <c r="R11" s="10"/>
      <c r="S11" s="10">
        <v>9030</v>
      </c>
      <c r="T11" s="10"/>
      <c r="U11" s="10">
        <v>1014514720</v>
      </c>
      <c r="V11" s="10"/>
      <c r="W11" s="10">
        <v>940300344.71099997</v>
      </c>
      <c r="X11" s="4"/>
      <c r="Y11" s="8">
        <v>2.311875118542641E-2</v>
      </c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</row>
    <row r="12" spans="1:36" x14ac:dyDescent="0.55000000000000004">
      <c r="A12" s="1" t="s">
        <v>18</v>
      </c>
      <c r="C12" s="10">
        <v>90000</v>
      </c>
      <c r="D12" s="10"/>
      <c r="E12" s="10">
        <v>2574716933</v>
      </c>
      <c r="F12" s="10"/>
      <c r="G12" s="10">
        <v>1762450650</v>
      </c>
      <c r="H12" s="10"/>
      <c r="I12" s="10">
        <v>0</v>
      </c>
      <c r="J12" s="10"/>
      <c r="K12" s="10">
        <v>0</v>
      </c>
      <c r="L12" s="10"/>
      <c r="M12" s="10">
        <v>0</v>
      </c>
      <c r="N12" s="10"/>
      <c r="O12" s="10">
        <v>0</v>
      </c>
      <c r="P12" s="10"/>
      <c r="Q12" s="10">
        <v>90000</v>
      </c>
      <c r="R12" s="10"/>
      <c r="S12" s="10">
        <v>18770</v>
      </c>
      <c r="T12" s="10"/>
      <c r="U12" s="10">
        <v>2574716933</v>
      </c>
      <c r="V12" s="10"/>
      <c r="W12" s="10">
        <v>1679248665</v>
      </c>
      <c r="X12" s="4"/>
      <c r="Y12" s="8">
        <v>4.1286948668009256E-2</v>
      </c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</row>
    <row r="13" spans="1:36" x14ac:dyDescent="0.55000000000000004">
      <c r="A13" s="1" t="s">
        <v>19</v>
      </c>
      <c r="C13" s="10">
        <v>24682</v>
      </c>
      <c r="D13" s="10"/>
      <c r="E13" s="10">
        <v>1095497595</v>
      </c>
      <c r="F13" s="10"/>
      <c r="G13" s="10">
        <v>1063598410.035</v>
      </c>
      <c r="H13" s="10"/>
      <c r="I13" s="10">
        <v>0</v>
      </c>
      <c r="J13" s="10"/>
      <c r="K13" s="10">
        <v>0</v>
      </c>
      <c r="L13" s="10"/>
      <c r="M13" s="10">
        <v>0</v>
      </c>
      <c r="N13" s="10"/>
      <c r="O13" s="10">
        <v>0</v>
      </c>
      <c r="P13" s="10"/>
      <c r="Q13" s="10">
        <v>24682</v>
      </c>
      <c r="R13" s="10"/>
      <c r="S13" s="10">
        <v>43150</v>
      </c>
      <c r="T13" s="10"/>
      <c r="U13" s="10">
        <v>1095497595</v>
      </c>
      <c r="V13" s="10"/>
      <c r="W13" s="10">
        <v>1058691381.615</v>
      </c>
      <c r="X13" s="4"/>
      <c r="Y13" s="8">
        <v>2.6029579560810492E-2</v>
      </c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</row>
    <row r="14" spans="1:36" x14ac:dyDescent="0.55000000000000004">
      <c r="A14" s="1" t="s">
        <v>20</v>
      </c>
      <c r="C14" s="10">
        <v>33108</v>
      </c>
      <c r="D14" s="10"/>
      <c r="E14" s="10">
        <v>1036979618</v>
      </c>
      <c r="F14" s="10"/>
      <c r="G14" s="10">
        <v>1007076826.4400001</v>
      </c>
      <c r="H14" s="10"/>
      <c r="I14" s="10">
        <v>0</v>
      </c>
      <c r="J14" s="10"/>
      <c r="K14" s="10">
        <v>0</v>
      </c>
      <c r="L14" s="10"/>
      <c r="M14" s="10">
        <v>0</v>
      </c>
      <c r="N14" s="10"/>
      <c r="O14" s="10">
        <v>0</v>
      </c>
      <c r="P14" s="10"/>
      <c r="Q14" s="10">
        <v>33108</v>
      </c>
      <c r="R14" s="10"/>
      <c r="S14" s="10">
        <v>30130</v>
      </c>
      <c r="T14" s="10"/>
      <c r="U14" s="10">
        <v>1036979618</v>
      </c>
      <c r="V14" s="10"/>
      <c r="W14" s="10">
        <v>991608652.96200001</v>
      </c>
      <c r="X14" s="4"/>
      <c r="Y14" s="8">
        <v>2.4380246003408851E-2</v>
      </c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</row>
    <row r="15" spans="1:36" x14ac:dyDescent="0.55000000000000004">
      <c r="A15" s="1" t="s">
        <v>21</v>
      </c>
      <c r="C15" s="10">
        <v>105881</v>
      </c>
      <c r="D15" s="10"/>
      <c r="E15" s="10">
        <v>729545837</v>
      </c>
      <c r="F15" s="10"/>
      <c r="G15" s="10">
        <v>474576795.29745001</v>
      </c>
      <c r="H15" s="10"/>
      <c r="I15" s="10">
        <v>0</v>
      </c>
      <c r="J15" s="10"/>
      <c r="K15" s="10">
        <v>0</v>
      </c>
      <c r="L15" s="10"/>
      <c r="M15" s="10">
        <v>-105881</v>
      </c>
      <c r="N15" s="10"/>
      <c r="O15" s="10">
        <v>470479975</v>
      </c>
      <c r="P15" s="10"/>
      <c r="Q15" s="10">
        <v>0</v>
      </c>
      <c r="R15" s="10"/>
      <c r="S15" s="10">
        <v>0</v>
      </c>
      <c r="T15" s="10"/>
      <c r="U15" s="10">
        <v>0</v>
      </c>
      <c r="V15" s="10"/>
      <c r="W15" s="10">
        <v>0</v>
      </c>
      <c r="X15" s="4"/>
      <c r="Y15" s="8">
        <v>0</v>
      </c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</row>
    <row r="16" spans="1:36" x14ac:dyDescent="0.55000000000000004">
      <c r="A16" s="1" t="s">
        <v>22</v>
      </c>
      <c r="C16" s="10">
        <v>1500000</v>
      </c>
      <c r="D16" s="10"/>
      <c r="E16" s="10">
        <v>1617590837</v>
      </c>
      <c r="F16" s="10"/>
      <c r="G16" s="10">
        <v>1359860400</v>
      </c>
      <c r="H16" s="10"/>
      <c r="I16" s="10">
        <v>0</v>
      </c>
      <c r="J16" s="10"/>
      <c r="K16" s="10">
        <v>0</v>
      </c>
      <c r="L16" s="10"/>
      <c r="M16" s="10">
        <v>0</v>
      </c>
      <c r="N16" s="10"/>
      <c r="O16" s="10">
        <v>0</v>
      </c>
      <c r="P16" s="10"/>
      <c r="Q16" s="10">
        <v>1500000</v>
      </c>
      <c r="R16" s="10"/>
      <c r="S16" s="10">
        <v>874</v>
      </c>
      <c r="T16" s="10"/>
      <c r="U16" s="10">
        <v>1617590837</v>
      </c>
      <c r="V16" s="10"/>
      <c r="W16" s="10">
        <v>1303199550</v>
      </c>
      <c r="X16" s="4"/>
      <c r="Y16" s="8">
        <v>3.204119440227321E-2</v>
      </c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</row>
    <row r="17" spans="1:36" x14ac:dyDescent="0.55000000000000004">
      <c r="A17" s="1" t="s">
        <v>23</v>
      </c>
      <c r="C17" s="10">
        <v>190232</v>
      </c>
      <c r="D17" s="10"/>
      <c r="E17" s="10">
        <v>1772944124</v>
      </c>
      <c r="F17" s="10"/>
      <c r="G17" s="10">
        <v>1544947977.132</v>
      </c>
      <c r="H17" s="10"/>
      <c r="I17" s="10">
        <v>29674</v>
      </c>
      <c r="J17" s="10"/>
      <c r="K17" s="10">
        <v>234345120</v>
      </c>
      <c r="L17" s="10"/>
      <c r="M17" s="10">
        <v>0</v>
      </c>
      <c r="N17" s="10"/>
      <c r="O17" s="10">
        <v>0</v>
      </c>
      <c r="P17" s="10"/>
      <c r="Q17" s="10">
        <v>219906</v>
      </c>
      <c r="R17" s="10"/>
      <c r="S17" s="10">
        <v>7920</v>
      </c>
      <c r="T17" s="10"/>
      <c r="U17" s="10">
        <v>2007289244</v>
      </c>
      <c r="V17" s="10"/>
      <c r="W17" s="10">
        <v>1731292669.6559999</v>
      </c>
      <c r="X17" s="4"/>
      <c r="Y17" s="8">
        <v>4.2566531730062723E-2</v>
      </c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</row>
    <row r="18" spans="1:36" x14ac:dyDescent="0.55000000000000004">
      <c r="A18" s="1" t="s">
        <v>24</v>
      </c>
      <c r="C18" s="10">
        <v>254179</v>
      </c>
      <c r="D18" s="10"/>
      <c r="E18" s="10">
        <v>1057845990</v>
      </c>
      <c r="F18" s="10"/>
      <c r="G18" s="10">
        <v>1005107873.8311</v>
      </c>
      <c r="H18" s="10"/>
      <c r="I18" s="10">
        <v>0</v>
      </c>
      <c r="J18" s="10"/>
      <c r="K18" s="10">
        <v>0</v>
      </c>
      <c r="L18" s="10"/>
      <c r="M18" s="10">
        <v>0</v>
      </c>
      <c r="N18" s="10"/>
      <c r="O18" s="10">
        <v>0</v>
      </c>
      <c r="P18" s="10"/>
      <c r="Q18" s="10">
        <v>254179</v>
      </c>
      <c r="R18" s="10"/>
      <c r="S18" s="10">
        <v>3771</v>
      </c>
      <c r="T18" s="10"/>
      <c r="U18" s="10">
        <v>1057845990</v>
      </c>
      <c r="V18" s="10"/>
      <c r="W18" s="10">
        <v>952805880.39645004</v>
      </c>
      <c r="X18" s="4"/>
      <c r="Y18" s="8">
        <v>2.3426219293439545E-2</v>
      </c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</row>
    <row r="19" spans="1:36" x14ac:dyDescent="0.55000000000000004">
      <c r="A19" s="1" t="s">
        <v>25</v>
      </c>
      <c r="C19" s="10">
        <v>161641</v>
      </c>
      <c r="D19" s="10"/>
      <c r="E19" s="10">
        <v>2325738223</v>
      </c>
      <c r="F19" s="10"/>
      <c r="G19" s="10">
        <v>2173990063.7564998</v>
      </c>
      <c r="H19" s="10"/>
      <c r="I19" s="10">
        <v>0</v>
      </c>
      <c r="J19" s="10"/>
      <c r="K19" s="10">
        <v>0</v>
      </c>
      <c r="L19" s="10"/>
      <c r="M19" s="10">
        <v>0</v>
      </c>
      <c r="N19" s="10"/>
      <c r="O19" s="10">
        <v>0</v>
      </c>
      <c r="P19" s="10"/>
      <c r="Q19" s="10">
        <v>161641</v>
      </c>
      <c r="R19" s="10"/>
      <c r="S19" s="10">
        <v>13630</v>
      </c>
      <c r="T19" s="10"/>
      <c r="U19" s="10">
        <v>2325738223</v>
      </c>
      <c r="V19" s="10"/>
      <c r="W19" s="10">
        <v>2190057987.3614998</v>
      </c>
      <c r="X19" s="4"/>
      <c r="Y19" s="8">
        <v>5.3845992906689559E-2</v>
      </c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</row>
    <row r="20" spans="1:36" x14ac:dyDescent="0.55000000000000004">
      <c r="A20" s="1" t="s">
        <v>26</v>
      </c>
      <c r="C20" s="10">
        <v>31665</v>
      </c>
      <c r="D20" s="10"/>
      <c r="E20" s="10">
        <v>904481387</v>
      </c>
      <c r="F20" s="10"/>
      <c r="G20" s="10">
        <v>881974142.86500001</v>
      </c>
      <c r="H20" s="10"/>
      <c r="I20" s="10">
        <v>0</v>
      </c>
      <c r="J20" s="10"/>
      <c r="K20" s="10">
        <v>0</v>
      </c>
      <c r="L20" s="10"/>
      <c r="M20" s="10">
        <v>0</v>
      </c>
      <c r="N20" s="10"/>
      <c r="O20" s="10">
        <v>0</v>
      </c>
      <c r="P20" s="10"/>
      <c r="Q20" s="10">
        <v>31665</v>
      </c>
      <c r="R20" s="10"/>
      <c r="S20" s="10">
        <v>29060</v>
      </c>
      <c r="T20" s="10"/>
      <c r="U20" s="10">
        <v>904481387</v>
      </c>
      <c r="V20" s="10"/>
      <c r="W20" s="10">
        <v>914709799.84500003</v>
      </c>
      <c r="X20" s="4"/>
      <c r="Y20" s="8">
        <v>2.248956770933359E-2</v>
      </c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</row>
    <row r="21" spans="1:36" x14ac:dyDescent="0.55000000000000004">
      <c r="A21" s="1" t="s">
        <v>27</v>
      </c>
      <c r="C21" s="10">
        <v>375459</v>
      </c>
      <c r="D21" s="10"/>
      <c r="E21" s="10">
        <v>1332368432</v>
      </c>
      <c r="F21" s="10"/>
      <c r="G21" s="10">
        <v>1388397070.494</v>
      </c>
      <c r="H21" s="10"/>
      <c r="I21" s="10">
        <v>0</v>
      </c>
      <c r="J21" s="10"/>
      <c r="K21" s="10">
        <v>0</v>
      </c>
      <c r="L21" s="10"/>
      <c r="M21" s="10">
        <v>-110000</v>
      </c>
      <c r="N21" s="10"/>
      <c r="O21" s="10">
        <v>399875935</v>
      </c>
      <c r="P21" s="10"/>
      <c r="Q21" s="10">
        <v>265459</v>
      </c>
      <c r="R21" s="10"/>
      <c r="S21" s="10">
        <v>3609</v>
      </c>
      <c r="T21" s="10"/>
      <c r="U21" s="10">
        <v>942018147</v>
      </c>
      <c r="V21" s="10"/>
      <c r="W21" s="10">
        <v>952341183.89055002</v>
      </c>
      <c r="X21" s="4"/>
      <c r="Y21" s="8">
        <v>2.3414794004746345E-2</v>
      </c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</row>
    <row r="22" spans="1:36" x14ac:dyDescent="0.55000000000000004">
      <c r="A22" s="1" t="s">
        <v>28</v>
      </c>
      <c r="C22" s="10">
        <v>100000</v>
      </c>
      <c r="D22" s="10"/>
      <c r="E22" s="10">
        <v>1801670395</v>
      </c>
      <c r="F22" s="10"/>
      <c r="G22" s="10">
        <v>1675968300</v>
      </c>
      <c r="H22" s="10"/>
      <c r="I22" s="10">
        <v>0</v>
      </c>
      <c r="J22" s="10"/>
      <c r="K22" s="10">
        <v>0</v>
      </c>
      <c r="L22" s="10"/>
      <c r="M22" s="10">
        <v>0</v>
      </c>
      <c r="N22" s="10"/>
      <c r="O22" s="10">
        <v>0</v>
      </c>
      <c r="P22" s="10"/>
      <c r="Q22" s="10">
        <v>100000</v>
      </c>
      <c r="R22" s="10"/>
      <c r="S22" s="10">
        <v>14070</v>
      </c>
      <c r="T22" s="10"/>
      <c r="U22" s="10">
        <v>1801670395</v>
      </c>
      <c r="V22" s="10"/>
      <c r="W22" s="10">
        <v>1398628350</v>
      </c>
      <c r="X22" s="4"/>
      <c r="Y22" s="8">
        <v>3.4387460353927084E-2</v>
      </c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</row>
    <row r="23" spans="1:36" x14ac:dyDescent="0.55000000000000004">
      <c r="A23" s="1" t="s">
        <v>29</v>
      </c>
      <c r="C23" s="10">
        <v>205160</v>
      </c>
      <c r="D23" s="10"/>
      <c r="E23" s="10">
        <v>1273045064</v>
      </c>
      <c r="F23" s="10"/>
      <c r="G23" s="10">
        <v>1023775275.96</v>
      </c>
      <c r="H23" s="10"/>
      <c r="I23" s="10">
        <v>0</v>
      </c>
      <c r="J23" s="10"/>
      <c r="K23" s="10">
        <v>0</v>
      </c>
      <c r="L23" s="10"/>
      <c r="M23" s="10">
        <v>-95552</v>
      </c>
      <c r="N23" s="10"/>
      <c r="O23" s="10">
        <v>467439285</v>
      </c>
      <c r="P23" s="10"/>
      <c r="Q23" s="10">
        <v>109608</v>
      </c>
      <c r="R23" s="10"/>
      <c r="S23" s="10">
        <v>4884</v>
      </c>
      <c r="T23" s="10"/>
      <c r="U23" s="10">
        <v>680132206</v>
      </c>
      <c r="V23" s="10"/>
      <c r="W23" s="10">
        <v>532140285.44160002</v>
      </c>
      <c r="X23" s="4"/>
      <c r="Y23" s="8">
        <v>1.3083499250069157E-2</v>
      </c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</row>
    <row r="24" spans="1:36" x14ac:dyDescent="0.55000000000000004">
      <c r="A24" s="1" t="s">
        <v>30</v>
      </c>
      <c r="C24" s="10">
        <v>63947</v>
      </c>
      <c r="D24" s="10"/>
      <c r="E24" s="10">
        <v>1897851589</v>
      </c>
      <c r="F24" s="10"/>
      <c r="G24" s="10">
        <v>1992174591.069</v>
      </c>
      <c r="H24" s="10"/>
      <c r="I24" s="10">
        <v>0</v>
      </c>
      <c r="J24" s="10"/>
      <c r="K24" s="10">
        <v>0</v>
      </c>
      <c r="L24" s="10"/>
      <c r="M24" s="10">
        <v>0</v>
      </c>
      <c r="N24" s="10"/>
      <c r="O24" s="10">
        <v>0</v>
      </c>
      <c r="P24" s="10"/>
      <c r="Q24" s="10">
        <v>63947</v>
      </c>
      <c r="R24" s="10"/>
      <c r="S24" s="10">
        <v>30860</v>
      </c>
      <c r="T24" s="10"/>
      <c r="U24" s="10">
        <v>1897851589</v>
      </c>
      <c r="V24" s="10"/>
      <c r="W24" s="10">
        <v>1961662663.701</v>
      </c>
      <c r="X24" s="4"/>
      <c r="Y24" s="8">
        <v>4.8230537494679794E-2</v>
      </c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</row>
    <row r="25" spans="1:36" x14ac:dyDescent="0.55000000000000004">
      <c r="A25" s="1" t="s">
        <v>31</v>
      </c>
      <c r="C25" s="10">
        <v>44747</v>
      </c>
      <c r="D25" s="10"/>
      <c r="E25" s="10">
        <v>1231684436</v>
      </c>
      <c r="F25" s="10"/>
      <c r="G25" s="10">
        <v>1071986203.9349999</v>
      </c>
      <c r="H25" s="10"/>
      <c r="I25" s="10">
        <v>0</v>
      </c>
      <c r="J25" s="10"/>
      <c r="K25" s="10">
        <v>0</v>
      </c>
      <c r="L25" s="10"/>
      <c r="M25" s="10">
        <v>0</v>
      </c>
      <c r="N25" s="10"/>
      <c r="O25" s="10">
        <v>0</v>
      </c>
      <c r="P25" s="10"/>
      <c r="Q25" s="10">
        <v>44747</v>
      </c>
      <c r="R25" s="10"/>
      <c r="S25" s="10">
        <v>23270</v>
      </c>
      <c r="T25" s="10"/>
      <c r="U25" s="10">
        <v>1231684436</v>
      </c>
      <c r="V25" s="10"/>
      <c r="W25" s="10">
        <v>1035067176.9945</v>
      </c>
      <c r="X25" s="4"/>
      <c r="Y25" s="8">
        <v>2.5448741627859608E-2</v>
      </c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</row>
    <row r="26" spans="1:36" x14ac:dyDescent="0.55000000000000004">
      <c r="A26" s="1" t="s">
        <v>32</v>
      </c>
      <c r="C26" s="10">
        <v>0</v>
      </c>
      <c r="D26" s="10"/>
      <c r="E26" s="10">
        <v>0</v>
      </c>
      <c r="F26" s="10"/>
      <c r="G26" s="10">
        <v>0</v>
      </c>
      <c r="H26" s="10"/>
      <c r="I26" s="10">
        <v>74042</v>
      </c>
      <c r="J26" s="10"/>
      <c r="K26" s="10">
        <v>1028976536</v>
      </c>
      <c r="L26" s="10"/>
      <c r="M26" s="10">
        <v>0</v>
      </c>
      <c r="N26" s="10"/>
      <c r="O26" s="10">
        <v>0</v>
      </c>
      <c r="P26" s="10"/>
      <c r="Q26" s="10">
        <v>74042</v>
      </c>
      <c r="R26" s="10"/>
      <c r="S26" s="10">
        <v>14630</v>
      </c>
      <c r="T26" s="10"/>
      <c r="U26" s="10">
        <v>1028976536</v>
      </c>
      <c r="V26" s="10"/>
      <c r="W26" s="10">
        <v>1076789214.9630001</v>
      </c>
      <c r="X26" s="4"/>
      <c r="Y26" s="8">
        <v>2.647454303287677E-2</v>
      </c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</row>
    <row r="27" spans="1:36" ht="24.75" thickBot="1" x14ac:dyDescent="0.6">
      <c r="C27" s="4"/>
      <c r="D27" s="4"/>
      <c r="E27" s="7">
        <f>SUM(E9:E26)</f>
        <v>24325616484</v>
      </c>
      <c r="F27" s="4"/>
      <c r="G27" s="7">
        <f>SUM(G9:G26)</f>
        <v>21924755389.300053</v>
      </c>
      <c r="H27" s="4"/>
      <c r="I27" s="4"/>
      <c r="J27" s="4"/>
      <c r="K27" s="7">
        <f>SUM(K9:K26)</f>
        <v>1773425094</v>
      </c>
      <c r="L27" s="4"/>
      <c r="M27" s="4"/>
      <c r="N27" s="4"/>
      <c r="O27" s="7">
        <f>SUM(O9:O26)</f>
        <v>1337795195</v>
      </c>
      <c r="P27" s="4"/>
      <c r="Q27" s="4"/>
      <c r="R27" s="4"/>
      <c r="S27" s="4"/>
      <c r="T27" s="4"/>
      <c r="U27" s="7">
        <f>SUM(U9:U26)</f>
        <v>24386232598</v>
      </c>
      <c r="V27" s="4"/>
      <c r="W27" s="7">
        <f>SUM(W9:W26)</f>
        <v>22122784216.101601</v>
      </c>
      <c r="X27" s="4"/>
      <c r="Y27" s="9">
        <f>SUM(Y9:Y26)</f>
        <v>0.5439231695465615</v>
      </c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</row>
    <row r="28" spans="1:36" ht="24.75" thickTop="1" x14ac:dyDescent="0.55000000000000004"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</row>
    <row r="29" spans="1:36" x14ac:dyDescent="0.55000000000000004"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6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</row>
    <row r="30" spans="1:36" x14ac:dyDescent="0.55000000000000004"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</row>
    <row r="31" spans="1:36" x14ac:dyDescent="0.55000000000000004"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</row>
    <row r="32" spans="1:36" x14ac:dyDescent="0.55000000000000004"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</row>
    <row r="33" spans="3:36" x14ac:dyDescent="0.55000000000000004"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</row>
    <row r="34" spans="3:36" x14ac:dyDescent="0.55000000000000004"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</row>
    <row r="35" spans="3:36" x14ac:dyDescent="0.55000000000000004"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</row>
    <row r="36" spans="3:36" x14ac:dyDescent="0.55000000000000004"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</row>
    <row r="37" spans="3:36" x14ac:dyDescent="0.55000000000000004"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</row>
    <row r="38" spans="3:36" x14ac:dyDescent="0.55000000000000004"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</row>
    <row r="39" spans="3:36" x14ac:dyDescent="0.55000000000000004"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</row>
    <row r="40" spans="3:36" x14ac:dyDescent="0.55000000000000004"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</row>
    <row r="41" spans="3:36" x14ac:dyDescent="0.55000000000000004"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</row>
    <row r="42" spans="3:36" x14ac:dyDescent="0.55000000000000004"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</row>
    <row r="43" spans="3:36" x14ac:dyDescent="0.55000000000000004"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</row>
    <row r="44" spans="3:36" x14ac:dyDescent="0.55000000000000004"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</row>
    <row r="45" spans="3:36" x14ac:dyDescent="0.55000000000000004"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</row>
    <row r="46" spans="3:36" x14ac:dyDescent="0.55000000000000004"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</row>
    <row r="47" spans="3:36" x14ac:dyDescent="0.55000000000000004"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</row>
    <row r="48" spans="3:36" x14ac:dyDescent="0.55000000000000004"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</row>
    <row r="49" spans="3:36" x14ac:dyDescent="0.55000000000000004"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</row>
    <row r="50" spans="3:36" x14ac:dyDescent="0.55000000000000004"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</row>
    <row r="51" spans="3:36" x14ac:dyDescent="0.55000000000000004"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</row>
  </sheetData>
  <mergeCells count="21">
    <mergeCell ref="A4:Y4"/>
    <mergeCell ref="A3:Y3"/>
    <mergeCell ref="A2:Y2"/>
    <mergeCell ref="Y7:Y8"/>
    <mergeCell ref="Q6:Y6"/>
    <mergeCell ref="I6:O6"/>
    <mergeCell ref="Q7:Q8"/>
    <mergeCell ref="S7:S8"/>
    <mergeCell ref="U7:U8"/>
    <mergeCell ref="W7:W8"/>
    <mergeCell ref="I8"/>
    <mergeCell ref="K8"/>
    <mergeCell ref="I7:K7"/>
    <mergeCell ref="M8"/>
    <mergeCell ref="O8"/>
    <mergeCell ref="M7:O7"/>
    <mergeCell ref="A6:A8"/>
    <mergeCell ref="C7:C8"/>
    <mergeCell ref="E7:E8"/>
    <mergeCell ref="G7:G8"/>
    <mergeCell ref="C6:G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AK11"/>
  <sheetViews>
    <sheetView rightToLeft="1" topLeftCell="K1" workbookViewId="0">
      <selection activeCell="AC18" sqref="AC18"/>
    </sheetView>
  </sheetViews>
  <sheetFormatPr defaultRowHeight="24" x14ac:dyDescent="0.55000000000000004"/>
  <cols>
    <col min="1" max="1" width="28.85546875" style="1" bestFit="1" customWidth="1"/>
    <col min="2" max="2" width="1" style="1" customWidth="1"/>
    <col min="3" max="3" width="24.140625" style="1" bestFit="1" customWidth="1"/>
    <col min="4" max="4" width="1" style="1" customWidth="1"/>
    <col min="5" max="5" width="22" style="1" bestFit="1" customWidth="1"/>
    <col min="6" max="6" width="1" style="1" customWidth="1"/>
    <col min="7" max="7" width="14.140625" style="1" bestFit="1" customWidth="1"/>
    <col min="8" max="8" width="1" style="1" customWidth="1"/>
    <col min="9" max="9" width="17.28515625" style="1" bestFit="1" customWidth="1"/>
    <col min="10" max="10" width="1" style="1" customWidth="1"/>
    <col min="11" max="11" width="10.28515625" style="1" bestFit="1" customWidth="1"/>
    <col min="12" max="12" width="1" style="1" customWidth="1"/>
    <col min="13" max="13" width="10.28515625" style="1" bestFit="1" customWidth="1"/>
    <col min="14" max="14" width="1" style="1" customWidth="1"/>
    <col min="15" max="15" width="7.28515625" style="1" bestFit="1" customWidth="1"/>
    <col min="16" max="16" width="1" style="1" customWidth="1"/>
    <col min="17" max="17" width="17.140625" style="1" bestFit="1" customWidth="1"/>
    <col min="18" max="18" width="1" style="1" customWidth="1"/>
    <col min="19" max="19" width="22.140625" style="1" bestFit="1" customWidth="1"/>
    <col min="20" max="20" width="1" style="1" customWidth="1"/>
    <col min="21" max="21" width="6.42578125" style="1" bestFit="1" customWidth="1"/>
    <col min="22" max="22" width="1" style="1" customWidth="1"/>
    <col min="23" max="23" width="17.140625" style="1" bestFit="1" customWidth="1"/>
    <col min="24" max="24" width="1" style="1" customWidth="1"/>
    <col min="25" max="25" width="6.42578125" style="1" bestFit="1" customWidth="1"/>
    <col min="26" max="26" width="1" style="1" customWidth="1"/>
    <col min="27" max="27" width="12.85546875" style="1" bestFit="1" customWidth="1"/>
    <col min="28" max="28" width="1" style="1" customWidth="1"/>
    <col min="29" max="29" width="7.28515625" style="1" bestFit="1" customWidth="1"/>
    <col min="30" max="30" width="1" style="1" customWidth="1"/>
    <col min="31" max="31" width="21" style="1" bestFit="1" customWidth="1"/>
    <col min="32" max="32" width="1" style="1" customWidth="1"/>
    <col min="33" max="33" width="17.140625" style="1" bestFit="1" customWidth="1"/>
    <col min="34" max="34" width="1" style="1" customWidth="1"/>
    <col min="35" max="35" width="22.140625" style="1" bestFit="1" customWidth="1"/>
    <col min="36" max="36" width="1" style="1" customWidth="1"/>
    <col min="37" max="37" width="33.42578125" style="1" bestFit="1" customWidth="1"/>
    <col min="38" max="38" width="1" style="1" customWidth="1"/>
    <col min="39" max="39" width="9.140625" style="1" customWidth="1"/>
    <col min="40" max="16384" width="9.140625" style="1"/>
  </cols>
  <sheetData>
    <row r="2" spans="1:37" ht="24.75" x14ac:dyDescent="0.55000000000000004">
      <c r="A2" s="19" t="s">
        <v>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</row>
    <row r="3" spans="1:37" ht="24.75" x14ac:dyDescent="0.55000000000000004">
      <c r="A3" s="19" t="s">
        <v>1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</row>
    <row r="4" spans="1:37" ht="24.75" x14ac:dyDescent="0.55000000000000004">
      <c r="A4" s="19" t="s">
        <v>2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</row>
    <row r="6" spans="1:37" ht="24.75" x14ac:dyDescent="0.55000000000000004">
      <c r="A6" s="20" t="s">
        <v>34</v>
      </c>
      <c r="B6" s="20" t="s">
        <v>34</v>
      </c>
      <c r="C6" s="20" t="s">
        <v>34</v>
      </c>
      <c r="D6" s="20" t="s">
        <v>34</v>
      </c>
      <c r="E6" s="20" t="s">
        <v>34</v>
      </c>
      <c r="F6" s="20" t="s">
        <v>34</v>
      </c>
      <c r="G6" s="20" t="s">
        <v>34</v>
      </c>
      <c r="H6" s="20" t="s">
        <v>34</v>
      </c>
      <c r="I6" s="20" t="s">
        <v>34</v>
      </c>
      <c r="J6" s="20" t="s">
        <v>34</v>
      </c>
      <c r="K6" s="20" t="s">
        <v>34</v>
      </c>
      <c r="L6" s="20" t="s">
        <v>34</v>
      </c>
      <c r="M6" s="20" t="s">
        <v>34</v>
      </c>
      <c r="O6" s="20" t="s">
        <v>119</v>
      </c>
      <c r="P6" s="20" t="s">
        <v>4</v>
      </c>
      <c r="Q6" s="20" t="s">
        <v>4</v>
      </c>
      <c r="R6" s="20" t="s">
        <v>4</v>
      </c>
      <c r="S6" s="20" t="s">
        <v>4</v>
      </c>
      <c r="U6" s="20" t="s">
        <v>5</v>
      </c>
      <c r="V6" s="20" t="s">
        <v>5</v>
      </c>
      <c r="W6" s="20" t="s">
        <v>5</v>
      </c>
      <c r="X6" s="20" t="s">
        <v>5</v>
      </c>
      <c r="Y6" s="20" t="s">
        <v>5</v>
      </c>
      <c r="Z6" s="20" t="s">
        <v>5</v>
      </c>
      <c r="AA6" s="20" t="s">
        <v>5</v>
      </c>
      <c r="AC6" s="20" t="s">
        <v>6</v>
      </c>
      <c r="AD6" s="20" t="s">
        <v>6</v>
      </c>
      <c r="AE6" s="20" t="s">
        <v>6</v>
      </c>
      <c r="AF6" s="20" t="s">
        <v>6</v>
      </c>
      <c r="AG6" s="20" t="s">
        <v>6</v>
      </c>
      <c r="AH6" s="20" t="s">
        <v>6</v>
      </c>
      <c r="AI6" s="20" t="s">
        <v>6</v>
      </c>
      <c r="AJ6" s="20" t="s">
        <v>6</v>
      </c>
      <c r="AK6" s="20" t="s">
        <v>6</v>
      </c>
    </row>
    <row r="7" spans="1:37" ht="24.75" x14ac:dyDescent="0.55000000000000004">
      <c r="A7" s="19" t="s">
        <v>35</v>
      </c>
      <c r="C7" s="19" t="s">
        <v>36</v>
      </c>
      <c r="E7" s="19" t="s">
        <v>37</v>
      </c>
      <c r="G7" s="19" t="s">
        <v>38</v>
      </c>
      <c r="I7" s="19" t="s">
        <v>39</v>
      </c>
      <c r="K7" s="19" t="s">
        <v>40</v>
      </c>
      <c r="M7" s="19" t="s">
        <v>33</v>
      </c>
      <c r="O7" s="19" t="s">
        <v>7</v>
      </c>
      <c r="Q7" s="19" t="s">
        <v>8</v>
      </c>
      <c r="S7" s="19" t="s">
        <v>9</v>
      </c>
      <c r="U7" s="20" t="s">
        <v>10</v>
      </c>
      <c r="V7" s="20" t="s">
        <v>10</v>
      </c>
      <c r="W7" s="20" t="s">
        <v>10</v>
      </c>
      <c r="Y7" s="20" t="s">
        <v>11</v>
      </c>
      <c r="Z7" s="20" t="s">
        <v>11</v>
      </c>
      <c r="AA7" s="20" t="s">
        <v>11</v>
      </c>
      <c r="AC7" s="19" t="s">
        <v>7</v>
      </c>
      <c r="AE7" s="19" t="s">
        <v>41</v>
      </c>
      <c r="AG7" s="19" t="s">
        <v>8</v>
      </c>
      <c r="AI7" s="19" t="s">
        <v>9</v>
      </c>
      <c r="AK7" s="19" t="s">
        <v>13</v>
      </c>
    </row>
    <row r="8" spans="1:37" ht="24.75" x14ac:dyDescent="0.55000000000000004">
      <c r="A8" s="20" t="s">
        <v>35</v>
      </c>
      <c r="C8" s="20" t="s">
        <v>36</v>
      </c>
      <c r="E8" s="20" t="s">
        <v>37</v>
      </c>
      <c r="G8" s="20" t="s">
        <v>38</v>
      </c>
      <c r="I8" s="20" t="s">
        <v>39</v>
      </c>
      <c r="K8" s="20" t="s">
        <v>40</v>
      </c>
      <c r="M8" s="20" t="s">
        <v>33</v>
      </c>
      <c r="O8" s="20" t="s">
        <v>7</v>
      </c>
      <c r="Q8" s="20" t="s">
        <v>8</v>
      </c>
      <c r="S8" s="20" t="s">
        <v>9</v>
      </c>
      <c r="U8" s="20" t="s">
        <v>7</v>
      </c>
      <c r="W8" s="20" t="s">
        <v>8</v>
      </c>
      <c r="Y8" s="20" t="s">
        <v>7</v>
      </c>
      <c r="AA8" s="20" t="s">
        <v>14</v>
      </c>
      <c r="AC8" s="20" t="s">
        <v>7</v>
      </c>
      <c r="AE8" s="20" t="s">
        <v>41</v>
      </c>
      <c r="AG8" s="20" t="s">
        <v>8</v>
      </c>
      <c r="AI8" s="20" t="s">
        <v>9</v>
      </c>
      <c r="AK8" s="20" t="s">
        <v>13</v>
      </c>
    </row>
    <row r="9" spans="1:37" x14ac:dyDescent="0.55000000000000004">
      <c r="A9" s="1" t="s">
        <v>42</v>
      </c>
      <c r="C9" s="4" t="s">
        <v>43</v>
      </c>
      <c r="D9" s="4"/>
      <c r="E9" s="4" t="s">
        <v>43</v>
      </c>
      <c r="F9" s="4"/>
      <c r="G9" s="4" t="s">
        <v>44</v>
      </c>
      <c r="H9" s="4"/>
      <c r="I9" s="4" t="s">
        <v>45</v>
      </c>
      <c r="J9" s="4"/>
      <c r="K9" s="6">
        <v>0</v>
      </c>
      <c r="L9" s="4"/>
      <c r="M9" s="6">
        <v>0</v>
      </c>
      <c r="N9" s="4"/>
      <c r="O9" s="6">
        <v>17505</v>
      </c>
      <c r="P9" s="4"/>
      <c r="Q9" s="6">
        <v>14787392489</v>
      </c>
      <c r="R9" s="4"/>
      <c r="S9" s="6">
        <v>16288600555</v>
      </c>
      <c r="T9" s="4"/>
      <c r="U9" s="6">
        <v>0</v>
      </c>
      <c r="V9" s="4"/>
      <c r="W9" s="6">
        <v>0</v>
      </c>
      <c r="X9" s="4"/>
      <c r="Y9" s="6">
        <v>0</v>
      </c>
      <c r="Z9" s="4"/>
      <c r="AA9" s="6">
        <v>0</v>
      </c>
      <c r="AB9" s="4"/>
      <c r="AC9" s="6">
        <v>17505</v>
      </c>
      <c r="AD9" s="4"/>
      <c r="AE9" s="6">
        <v>944850</v>
      </c>
      <c r="AF9" s="4"/>
      <c r="AG9" s="6">
        <v>14787392489</v>
      </c>
      <c r="AH9" s="4"/>
      <c r="AI9" s="6">
        <v>16536601447</v>
      </c>
      <c r="AJ9" s="4"/>
      <c r="AK9" s="11">
        <v>0.40657814969030603</v>
      </c>
    </row>
    <row r="10" spans="1:37" ht="24.75" thickBot="1" x14ac:dyDescent="0.6"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7">
        <f>SUM(Q9)</f>
        <v>14787392489</v>
      </c>
      <c r="R10" s="4"/>
      <c r="S10" s="7">
        <f>SUM(S9)</f>
        <v>16288600555</v>
      </c>
      <c r="T10" s="4"/>
      <c r="U10" s="4"/>
      <c r="V10" s="4"/>
      <c r="W10" s="7">
        <f>SUM(W9)</f>
        <v>0</v>
      </c>
      <c r="X10" s="4"/>
      <c r="Y10" s="4"/>
      <c r="Z10" s="4"/>
      <c r="AA10" s="7">
        <f>SUM(AA9)</f>
        <v>0</v>
      </c>
      <c r="AB10" s="4"/>
      <c r="AC10" s="4"/>
      <c r="AD10" s="4"/>
      <c r="AE10" s="4"/>
      <c r="AF10" s="4"/>
      <c r="AG10" s="7">
        <f>SUM(AG9)</f>
        <v>14787392489</v>
      </c>
      <c r="AH10" s="4"/>
      <c r="AI10" s="7">
        <f>SUM(AI9)</f>
        <v>16536601447</v>
      </c>
      <c r="AJ10" s="4"/>
      <c r="AK10" s="9">
        <f>SUM(AK9)</f>
        <v>0.40657814969030603</v>
      </c>
    </row>
    <row r="11" spans="1:37" ht="24.75" thickTop="1" x14ac:dyDescent="0.55000000000000004"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</row>
  </sheetData>
  <mergeCells count="28">
    <mergeCell ref="A4:AK4"/>
    <mergeCell ref="A3:AK3"/>
    <mergeCell ref="A2:AK2"/>
    <mergeCell ref="AE7:AE8"/>
    <mergeCell ref="AG7:AG8"/>
    <mergeCell ref="AI7:AI8"/>
    <mergeCell ref="AK7:AK8"/>
    <mergeCell ref="AC6:AK6"/>
    <mergeCell ref="Y8"/>
    <mergeCell ref="AA8"/>
    <mergeCell ref="Y7:AA7"/>
    <mergeCell ref="U6:AA6"/>
    <mergeCell ref="AC7:AC8"/>
    <mergeCell ref="S7:S8"/>
    <mergeCell ref="O6:S6"/>
    <mergeCell ref="U8"/>
    <mergeCell ref="W8"/>
    <mergeCell ref="U7:W7"/>
    <mergeCell ref="K7:K8"/>
    <mergeCell ref="M7:M8"/>
    <mergeCell ref="A6:M6"/>
    <mergeCell ref="O7:O8"/>
    <mergeCell ref="Q7:Q8"/>
    <mergeCell ref="A7:A8"/>
    <mergeCell ref="C7:C8"/>
    <mergeCell ref="E7:E8"/>
    <mergeCell ref="G7:G8"/>
    <mergeCell ref="I7:I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S13"/>
  <sheetViews>
    <sheetView rightToLeft="1" workbookViewId="0">
      <selection activeCell="E21" sqref="E21"/>
    </sheetView>
  </sheetViews>
  <sheetFormatPr defaultRowHeight="24" x14ac:dyDescent="0.55000000000000004"/>
  <cols>
    <col min="1" max="1" width="22.28515625" style="1" bestFit="1" customWidth="1"/>
    <col min="2" max="2" width="1" style="1" customWidth="1"/>
    <col min="3" max="3" width="23.5703125" style="1" bestFit="1" customWidth="1"/>
    <col min="4" max="4" width="1" style="1" customWidth="1"/>
    <col min="5" max="5" width="15.42578125" style="1" bestFit="1" customWidth="1"/>
    <col min="6" max="6" width="1" style="1" customWidth="1"/>
    <col min="7" max="7" width="13.85546875" style="1" bestFit="1" customWidth="1"/>
    <col min="8" max="8" width="1" style="1" customWidth="1"/>
    <col min="9" max="9" width="10.28515625" style="1" bestFit="1" customWidth="1"/>
    <col min="10" max="10" width="1" style="1" customWidth="1"/>
    <col min="11" max="11" width="15.7109375" style="1" bestFit="1" customWidth="1"/>
    <col min="12" max="12" width="1" style="1" customWidth="1"/>
    <col min="13" max="13" width="12.42578125" style="1" bestFit="1" customWidth="1"/>
    <col min="14" max="14" width="1" style="1" customWidth="1"/>
    <col min="15" max="15" width="8.42578125" style="1" bestFit="1" customWidth="1"/>
    <col min="16" max="16" width="1" style="1" customWidth="1"/>
    <col min="17" max="17" width="14.28515625" style="1" bestFit="1" customWidth="1"/>
    <col min="18" max="18" width="1" style="1" customWidth="1"/>
    <col min="19" max="19" width="23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.75" x14ac:dyDescent="0.55000000000000004">
      <c r="A2" s="19" t="s">
        <v>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</row>
    <row r="3" spans="1:19" ht="24.75" x14ac:dyDescent="0.55000000000000004">
      <c r="A3" s="19" t="s">
        <v>1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</row>
    <row r="4" spans="1:19" ht="24.75" x14ac:dyDescent="0.55000000000000004">
      <c r="A4" s="19" t="s">
        <v>2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</row>
    <row r="6" spans="1:19" ht="24.75" x14ac:dyDescent="0.55000000000000004">
      <c r="A6" s="19" t="s">
        <v>47</v>
      </c>
      <c r="C6" s="20" t="s">
        <v>48</v>
      </c>
      <c r="D6" s="20" t="s">
        <v>48</v>
      </c>
      <c r="E6" s="20" t="s">
        <v>48</v>
      </c>
      <c r="F6" s="20" t="s">
        <v>48</v>
      </c>
      <c r="G6" s="20" t="s">
        <v>48</v>
      </c>
      <c r="H6" s="20" t="s">
        <v>48</v>
      </c>
      <c r="I6" s="20" t="s">
        <v>48</v>
      </c>
      <c r="K6" s="20" t="s">
        <v>119</v>
      </c>
      <c r="M6" s="20" t="s">
        <v>5</v>
      </c>
      <c r="N6" s="20" t="s">
        <v>5</v>
      </c>
      <c r="O6" s="20" t="s">
        <v>5</v>
      </c>
      <c r="Q6" s="20" t="s">
        <v>6</v>
      </c>
      <c r="R6" s="20" t="s">
        <v>6</v>
      </c>
      <c r="S6" s="20" t="s">
        <v>6</v>
      </c>
    </row>
    <row r="7" spans="1:19" ht="24.75" x14ac:dyDescent="0.55000000000000004">
      <c r="A7" s="20" t="s">
        <v>47</v>
      </c>
      <c r="C7" s="20" t="s">
        <v>49</v>
      </c>
      <c r="E7" s="20" t="s">
        <v>50</v>
      </c>
      <c r="G7" s="20" t="s">
        <v>51</v>
      </c>
      <c r="I7" s="20" t="s">
        <v>40</v>
      </c>
      <c r="K7" s="20" t="s">
        <v>52</v>
      </c>
      <c r="M7" s="20" t="s">
        <v>53</v>
      </c>
      <c r="O7" s="20" t="s">
        <v>54</v>
      </c>
      <c r="Q7" s="20" t="s">
        <v>52</v>
      </c>
      <c r="S7" s="20" t="s">
        <v>46</v>
      </c>
    </row>
    <row r="8" spans="1:19" x14ac:dyDescent="0.55000000000000004">
      <c r="A8" s="1" t="s">
        <v>55</v>
      </c>
      <c r="C8" s="4" t="s">
        <v>56</v>
      </c>
      <c r="D8" s="4"/>
      <c r="E8" s="4" t="s">
        <v>57</v>
      </c>
      <c r="F8" s="4"/>
      <c r="G8" s="4" t="s">
        <v>58</v>
      </c>
      <c r="H8" s="4"/>
      <c r="I8" s="6">
        <v>8</v>
      </c>
      <c r="J8" s="4"/>
      <c r="K8" s="6">
        <v>36284761</v>
      </c>
      <c r="L8" s="4"/>
      <c r="M8" s="6">
        <v>236985</v>
      </c>
      <c r="N8" s="4"/>
      <c r="O8" s="6">
        <v>0</v>
      </c>
      <c r="P8" s="4"/>
      <c r="Q8" s="6">
        <v>36521746</v>
      </c>
      <c r="R8" s="4"/>
      <c r="S8" s="8">
        <v>8.9794411262376819E-4</v>
      </c>
    </row>
    <row r="9" spans="1:19" x14ac:dyDescent="0.55000000000000004">
      <c r="A9" s="1" t="s">
        <v>59</v>
      </c>
      <c r="C9" s="4" t="s">
        <v>60</v>
      </c>
      <c r="D9" s="4"/>
      <c r="E9" s="4" t="s">
        <v>57</v>
      </c>
      <c r="F9" s="4"/>
      <c r="G9" s="4" t="s">
        <v>61</v>
      </c>
      <c r="H9" s="4"/>
      <c r="I9" s="6">
        <v>8</v>
      </c>
      <c r="J9" s="4"/>
      <c r="K9" s="6">
        <v>729986887</v>
      </c>
      <c r="L9" s="4"/>
      <c r="M9" s="6">
        <v>438547421</v>
      </c>
      <c r="N9" s="4"/>
      <c r="O9" s="6">
        <v>420000</v>
      </c>
      <c r="P9" s="4"/>
      <c r="Q9" s="6">
        <v>1168114308</v>
      </c>
      <c r="R9" s="4"/>
      <c r="S9" s="8">
        <v>2.8719912945569116E-2</v>
      </c>
    </row>
    <row r="10" spans="1:19" ht="24.75" thickBot="1" x14ac:dyDescent="0.6">
      <c r="C10" s="4"/>
      <c r="D10" s="4"/>
      <c r="E10" s="4"/>
      <c r="F10" s="4"/>
      <c r="G10" s="4"/>
      <c r="H10" s="4"/>
      <c r="I10" s="4"/>
      <c r="J10" s="4"/>
      <c r="K10" s="7">
        <f>SUM(K8:K9)</f>
        <v>766271648</v>
      </c>
      <c r="L10" s="4"/>
      <c r="M10" s="7">
        <f>SUM(M8:M9)</f>
        <v>438784406</v>
      </c>
      <c r="N10" s="4"/>
      <c r="O10" s="7">
        <f>SUM(O8:O9)</f>
        <v>420000</v>
      </c>
      <c r="P10" s="4"/>
      <c r="Q10" s="7">
        <f>SUM(Q8:Q9)</f>
        <v>1204636054</v>
      </c>
      <c r="R10" s="4"/>
      <c r="S10" s="9">
        <f>SUM(S8:S9)</f>
        <v>2.9617857058192885E-2</v>
      </c>
    </row>
    <row r="11" spans="1:19" ht="24.75" thickTop="1" x14ac:dyDescent="0.55000000000000004"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</row>
    <row r="12" spans="1:19" x14ac:dyDescent="0.55000000000000004"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</row>
    <row r="13" spans="1:19" x14ac:dyDescent="0.55000000000000004"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</row>
  </sheetData>
  <mergeCells count="17">
    <mergeCell ref="I7"/>
    <mergeCell ref="C6:I6"/>
    <mergeCell ref="A4:S4"/>
    <mergeCell ref="A3:S3"/>
    <mergeCell ref="A2:S2"/>
    <mergeCell ref="Q7"/>
    <mergeCell ref="S7"/>
    <mergeCell ref="Q6:S6"/>
    <mergeCell ref="K7"/>
    <mergeCell ref="K6"/>
    <mergeCell ref="M7"/>
    <mergeCell ref="O7"/>
    <mergeCell ref="M6:O6"/>
    <mergeCell ref="A6:A7"/>
    <mergeCell ref="C7"/>
    <mergeCell ref="E7"/>
    <mergeCell ref="G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W14"/>
  <sheetViews>
    <sheetView rightToLeft="1" workbookViewId="0">
      <selection activeCell="S11" sqref="S11"/>
    </sheetView>
  </sheetViews>
  <sheetFormatPr defaultRowHeight="24" x14ac:dyDescent="0.55000000000000004"/>
  <cols>
    <col min="1" max="1" width="26.85546875" style="1" bestFit="1" customWidth="1"/>
    <col min="2" max="2" width="1" style="1" customWidth="1"/>
    <col min="3" max="3" width="18.28515625" style="1" bestFit="1" customWidth="1"/>
    <col min="4" max="4" width="1" style="1" customWidth="1"/>
    <col min="5" max="5" width="17.28515625" style="1" bestFit="1" customWidth="1"/>
    <col min="6" max="6" width="1" style="1" customWidth="1"/>
    <col min="7" max="7" width="10.28515625" style="1" bestFit="1" customWidth="1"/>
    <col min="8" max="8" width="1" style="1" customWidth="1"/>
    <col min="9" max="9" width="11.85546875" style="1" bestFit="1" customWidth="1"/>
    <col min="10" max="10" width="1" style="1" customWidth="1"/>
    <col min="11" max="11" width="13.42578125" style="1" bestFit="1" customWidth="1"/>
    <col min="12" max="12" width="1" style="1" customWidth="1"/>
    <col min="13" max="13" width="14" style="1" bestFit="1" customWidth="1"/>
    <col min="14" max="14" width="1" style="1" customWidth="1"/>
    <col min="15" max="15" width="11.85546875" style="1" bestFit="1" customWidth="1"/>
    <col min="16" max="16" width="1" style="1" customWidth="1"/>
    <col min="17" max="17" width="13.42578125" style="1" bestFit="1" customWidth="1"/>
    <col min="18" max="18" width="1" style="1" customWidth="1"/>
    <col min="19" max="19" width="14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23" ht="24.75" x14ac:dyDescent="0.55000000000000004">
      <c r="A2" s="19" t="s">
        <v>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</row>
    <row r="3" spans="1:23" ht="24.75" x14ac:dyDescent="0.55000000000000004">
      <c r="A3" s="19" t="s">
        <v>62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</row>
    <row r="4" spans="1:23" ht="24.75" x14ac:dyDescent="0.55000000000000004">
      <c r="A4" s="19" t="s">
        <v>2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</row>
    <row r="6" spans="1:23" ht="24.75" x14ac:dyDescent="0.55000000000000004">
      <c r="A6" s="20" t="s">
        <v>63</v>
      </c>
      <c r="B6" s="20" t="s">
        <v>63</v>
      </c>
      <c r="C6" s="20" t="s">
        <v>63</v>
      </c>
      <c r="D6" s="20" t="s">
        <v>63</v>
      </c>
      <c r="E6" s="20" t="s">
        <v>63</v>
      </c>
      <c r="F6" s="20" t="s">
        <v>63</v>
      </c>
      <c r="G6" s="20" t="s">
        <v>63</v>
      </c>
      <c r="I6" s="20" t="s">
        <v>64</v>
      </c>
      <c r="J6" s="20" t="s">
        <v>64</v>
      </c>
      <c r="K6" s="20" t="s">
        <v>64</v>
      </c>
      <c r="L6" s="20" t="s">
        <v>64</v>
      </c>
      <c r="M6" s="20" t="s">
        <v>64</v>
      </c>
      <c r="O6" s="20" t="s">
        <v>65</v>
      </c>
      <c r="P6" s="20" t="s">
        <v>65</v>
      </c>
      <c r="Q6" s="20" t="s">
        <v>65</v>
      </c>
      <c r="R6" s="20" t="s">
        <v>65</v>
      </c>
      <c r="S6" s="20" t="s">
        <v>65</v>
      </c>
    </row>
    <row r="7" spans="1:23" ht="24.75" x14ac:dyDescent="0.55000000000000004">
      <c r="A7" s="20" t="s">
        <v>66</v>
      </c>
      <c r="C7" s="20" t="s">
        <v>67</v>
      </c>
      <c r="E7" s="20" t="s">
        <v>39</v>
      </c>
      <c r="G7" s="20" t="s">
        <v>40</v>
      </c>
      <c r="I7" s="20" t="s">
        <v>68</v>
      </c>
      <c r="K7" s="20" t="s">
        <v>69</v>
      </c>
      <c r="M7" s="20" t="s">
        <v>70</v>
      </c>
      <c r="O7" s="20" t="s">
        <v>68</v>
      </c>
      <c r="Q7" s="20" t="s">
        <v>69</v>
      </c>
      <c r="S7" s="20" t="s">
        <v>70</v>
      </c>
    </row>
    <row r="8" spans="1:23" x14ac:dyDescent="0.55000000000000004">
      <c r="A8" s="1" t="s">
        <v>55</v>
      </c>
      <c r="C8" s="6">
        <v>30</v>
      </c>
      <c r="D8" s="4"/>
      <c r="E8" s="4" t="s">
        <v>120</v>
      </c>
      <c r="F8" s="4"/>
      <c r="G8" s="6">
        <v>8</v>
      </c>
      <c r="H8" s="4"/>
      <c r="I8" s="6">
        <v>236985</v>
      </c>
      <c r="J8" s="4"/>
      <c r="K8" s="6">
        <v>0</v>
      </c>
      <c r="L8" s="4"/>
      <c r="M8" s="6">
        <v>236985</v>
      </c>
      <c r="N8" s="4"/>
      <c r="O8" s="6">
        <v>35962922</v>
      </c>
      <c r="P8" s="4"/>
      <c r="Q8" s="6">
        <v>0</v>
      </c>
      <c r="R8" s="4"/>
      <c r="S8" s="6">
        <v>35962922</v>
      </c>
      <c r="T8" s="4"/>
      <c r="U8" s="4"/>
      <c r="V8" s="4"/>
      <c r="W8" s="4"/>
    </row>
    <row r="9" spans="1:23" x14ac:dyDescent="0.55000000000000004">
      <c r="A9" s="1" t="s">
        <v>59</v>
      </c>
      <c r="C9" s="6">
        <v>27</v>
      </c>
      <c r="D9" s="4"/>
      <c r="E9" s="4" t="s">
        <v>120</v>
      </c>
      <c r="F9" s="4"/>
      <c r="G9" s="6">
        <v>8</v>
      </c>
      <c r="H9" s="4"/>
      <c r="I9" s="6">
        <v>3547421</v>
      </c>
      <c r="J9" s="4"/>
      <c r="K9" s="6">
        <v>0</v>
      </c>
      <c r="L9" s="4"/>
      <c r="M9" s="6">
        <v>3547421</v>
      </c>
      <c r="N9" s="4"/>
      <c r="O9" s="6">
        <v>26055189</v>
      </c>
      <c r="P9" s="4"/>
      <c r="Q9" s="6">
        <v>0</v>
      </c>
      <c r="R9" s="4"/>
      <c r="S9" s="6">
        <v>26055189</v>
      </c>
      <c r="T9" s="4"/>
      <c r="U9" s="4"/>
      <c r="V9" s="4"/>
      <c r="W9" s="4"/>
    </row>
    <row r="10" spans="1:23" ht="24.75" thickBot="1" x14ac:dyDescent="0.6">
      <c r="C10" s="4"/>
      <c r="D10" s="4"/>
      <c r="E10" s="4"/>
      <c r="F10" s="4"/>
      <c r="G10" s="4"/>
      <c r="H10" s="4"/>
      <c r="I10" s="7">
        <f>SUM(I8:I9)</f>
        <v>3784406</v>
      </c>
      <c r="J10" s="4"/>
      <c r="K10" s="7">
        <f>SUM(K8:K9)</f>
        <v>0</v>
      </c>
      <c r="L10" s="4"/>
      <c r="M10" s="7">
        <f>SUM(M8:M9)</f>
        <v>3784406</v>
      </c>
      <c r="N10" s="4"/>
      <c r="O10" s="7">
        <f>SUM(O8:O9)</f>
        <v>62018111</v>
      </c>
      <c r="P10" s="4"/>
      <c r="Q10" s="7">
        <f>SUM(Q8:Q9)</f>
        <v>0</v>
      </c>
      <c r="R10" s="4"/>
      <c r="S10" s="7">
        <f>SUM(S8:S9)</f>
        <v>62018111</v>
      </c>
      <c r="T10" s="4"/>
      <c r="U10" s="4"/>
      <c r="V10" s="4"/>
      <c r="W10" s="4"/>
    </row>
    <row r="11" spans="1:23" ht="24.75" thickTop="1" x14ac:dyDescent="0.55000000000000004"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</row>
    <row r="12" spans="1:23" x14ac:dyDescent="0.55000000000000004"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</row>
    <row r="13" spans="1:23" x14ac:dyDescent="0.55000000000000004"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</row>
    <row r="14" spans="1:23" x14ac:dyDescent="0.55000000000000004"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</row>
  </sheetData>
  <mergeCells count="16">
    <mergeCell ref="A4:S4"/>
    <mergeCell ref="A3:S3"/>
    <mergeCell ref="A2:S2"/>
    <mergeCell ref="Q7"/>
    <mergeCell ref="S7"/>
    <mergeCell ref="O6:S6"/>
    <mergeCell ref="I7"/>
    <mergeCell ref="K7"/>
    <mergeCell ref="M7"/>
    <mergeCell ref="I6:M6"/>
    <mergeCell ref="O7"/>
    <mergeCell ref="A7"/>
    <mergeCell ref="C7"/>
    <mergeCell ref="E7"/>
    <mergeCell ref="G7"/>
    <mergeCell ref="A6:G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W27"/>
  <sheetViews>
    <sheetView rightToLeft="1" topLeftCell="B1" workbookViewId="0">
      <selection activeCell="O21" sqref="O21"/>
    </sheetView>
  </sheetViews>
  <sheetFormatPr defaultRowHeight="24" x14ac:dyDescent="0.55000000000000004"/>
  <cols>
    <col min="1" max="1" width="25.7109375" style="1" bestFit="1" customWidth="1"/>
    <col min="2" max="2" width="1" style="1" customWidth="1"/>
    <col min="3" max="3" width="13.7109375" style="1" bestFit="1" customWidth="1"/>
    <col min="4" max="4" width="1" style="1" customWidth="1"/>
    <col min="5" max="5" width="36" style="1" bestFit="1" customWidth="1"/>
    <col min="6" max="6" width="1" style="1" customWidth="1"/>
    <col min="7" max="7" width="24.5703125" style="1" bestFit="1" customWidth="1"/>
    <col min="8" max="8" width="1" style="1" customWidth="1"/>
    <col min="9" max="9" width="24.140625" style="1" bestFit="1" customWidth="1"/>
    <col min="10" max="10" width="1" style="1" customWidth="1"/>
    <col min="11" max="11" width="13.42578125" style="1" bestFit="1" customWidth="1"/>
    <col min="12" max="12" width="1" style="1" customWidth="1"/>
    <col min="13" max="13" width="26.140625" style="1" bestFit="1" customWidth="1"/>
    <col min="14" max="14" width="1" style="1" customWidth="1"/>
    <col min="15" max="15" width="24.140625" style="1" bestFit="1" customWidth="1"/>
    <col min="16" max="16" width="1" style="1" customWidth="1"/>
    <col min="17" max="17" width="13.42578125" style="1" bestFit="1" customWidth="1"/>
    <col min="18" max="18" width="1" style="1" customWidth="1"/>
    <col min="19" max="19" width="26.14062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23" ht="24.75" x14ac:dyDescent="0.55000000000000004">
      <c r="A2" s="19" t="s">
        <v>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</row>
    <row r="3" spans="1:23" ht="24.75" x14ac:dyDescent="0.55000000000000004">
      <c r="A3" s="19" t="s">
        <v>62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</row>
    <row r="4" spans="1:23" ht="24.75" x14ac:dyDescent="0.55000000000000004">
      <c r="A4" s="19" t="s">
        <v>2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</row>
    <row r="6" spans="1:23" ht="24.75" x14ac:dyDescent="0.55000000000000004">
      <c r="A6" s="19" t="s">
        <v>3</v>
      </c>
      <c r="C6" s="20" t="s">
        <v>72</v>
      </c>
      <c r="D6" s="20" t="s">
        <v>72</v>
      </c>
      <c r="E6" s="20" t="s">
        <v>72</v>
      </c>
      <c r="F6" s="20" t="s">
        <v>72</v>
      </c>
      <c r="G6" s="20" t="s">
        <v>72</v>
      </c>
      <c r="I6" s="20" t="s">
        <v>64</v>
      </c>
      <c r="J6" s="20" t="s">
        <v>64</v>
      </c>
      <c r="K6" s="20" t="s">
        <v>64</v>
      </c>
      <c r="L6" s="20" t="s">
        <v>64</v>
      </c>
      <c r="M6" s="20" t="s">
        <v>64</v>
      </c>
      <c r="N6" s="12"/>
      <c r="O6" s="20" t="s">
        <v>65</v>
      </c>
      <c r="P6" s="20" t="s">
        <v>65</v>
      </c>
      <c r="Q6" s="20" t="s">
        <v>65</v>
      </c>
      <c r="R6" s="20" t="s">
        <v>65</v>
      </c>
      <c r="S6" s="20" t="s">
        <v>65</v>
      </c>
    </row>
    <row r="7" spans="1:23" ht="24.75" x14ac:dyDescent="0.55000000000000004">
      <c r="A7" s="20" t="s">
        <v>3</v>
      </c>
      <c r="C7" s="20" t="s">
        <v>73</v>
      </c>
      <c r="E7" s="20" t="s">
        <v>74</v>
      </c>
      <c r="G7" s="20" t="s">
        <v>75</v>
      </c>
      <c r="I7" s="20" t="s">
        <v>76</v>
      </c>
      <c r="K7" s="20" t="s">
        <v>69</v>
      </c>
      <c r="M7" s="20" t="s">
        <v>77</v>
      </c>
      <c r="N7" s="12"/>
      <c r="O7" s="20" t="s">
        <v>76</v>
      </c>
      <c r="Q7" s="20" t="s">
        <v>69</v>
      </c>
      <c r="S7" s="20" t="s">
        <v>77</v>
      </c>
    </row>
    <row r="8" spans="1:23" x14ac:dyDescent="0.55000000000000004">
      <c r="A8" s="1" t="s">
        <v>78</v>
      </c>
      <c r="C8" s="4" t="s">
        <v>79</v>
      </c>
      <c r="D8" s="4"/>
      <c r="E8" s="6">
        <v>27657</v>
      </c>
      <c r="F8" s="4"/>
      <c r="G8" s="6">
        <v>6130</v>
      </c>
      <c r="H8" s="4"/>
      <c r="I8" s="6">
        <v>0</v>
      </c>
      <c r="J8" s="4"/>
      <c r="K8" s="6">
        <v>0</v>
      </c>
      <c r="L8" s="4"/>
      <c r="M8" s="6">
        <v>0</v>
      </c>
      <c r="N8" s="4"/>
      <c r="O8" s="6">
        <v>169537410</v>
      </c>
      <c r="P8" s="4"/>
      <c r="Q8" s="6">
        <v>0</v>
      </c>
      <c r="R8" s="4"/>
      <c r="S8" s="6">
        <v>169537410</v>
      </c>
      <c r="T8" s="4"/>
      <c r="U8" s="4"/>
      <c r="V8" s="4"/>
      <c r="W8" s="4"/>
    </row>
    <row r="9" spans="1:23" x14ac:dyDescent="0.55000000000000004">
      <c r="A9" s="1" t="s">
        <v>15</v>
      </c>
      <c r="C9" s="4" t="s">
        <v>80</v>
      </c>
      <c r="D9" s="4"/>
      <c r="E9" s="6">
        <v>361458</v>
      </c>
      <c r="F9" s="4"/>
      <c r="G9" s="6">
        <v>650</v>
      </c>
      <c r="H9" s="4"/>
      <c r="I9" s="6">
        <v>0</v>
      </c>
      <c r="J9" s="4"/>
      <c r="K9" s="6">
        <v>0</v>
      </c>
      <c r="L9" s="4"/>
      <c r="M9" s="6">
        <v>0</v>
      </c>
      <c r="N9" s="4"/>
      <c r="O9" s="6">
        <v>234947700</v>
      </c>
      <c r="P9" s="4"/>
      <c r="Q9" s="6">
        <v>0</v>
      </c>
      <c r="R9" s="4"/>
      <c r="S9" s="6">
        <v>234947700</v>
      </c>
      <c r="T9" s="4"/>
      <c r="U9" s="4"/>
      <c r="V9" s="4"/>
      <c r="W9" s="4"/>
    </row>
    <row r="10" spans="1:23" x14ac:dyDescent="0.55000000000000004">
      <c r="A10" s="1" t="s">
        <v>29</v>
      </c>
      <c r="C10" s="4" t="s">
        <v>81</v>
      </c>
      <c r="D10" s="4"/>
      <c r="E10" s="6">
        <v>135507</v>
      </c>
      <c r="F10" s="4"/>
      <c r="G10" s="6">
        <v>1700</v>
      </c>
      <c r="H10" s="4"/>
      <c r="I10" s="6">
        <v>0</v>
      </c>
      <c r="J10" s="4"/>
      <c r="K10" s="6">
        <v>0</v>
      </c>
      <c r="L10" s="4"/>
      <c r="M10" s="6">
        <v>0</v>
      </c>
      <c r="N10" s="4"/>
      <c r="O10" s="6">
        <v>230361900</v>
      </c>
      <c r="P10" s="4"/>
      <c r="Q10" s="6">
        <v>0</v>
      </c>
      <c r="R10" s="4"/>
      <c r="S10" s="6">
        <v>230361900</v>
      </c>
      <c r="T10" s="4"/>
      <c r="U10" s="4"/>
      <c r="V10" s="4"/>
      <c r="W10" s="4"/>
    </row>
    <row r="11" spans="1:23" x14ac:dyDescent="0.55000000000000004">
      <c r="A11" s="1" t="s">
        <v>21</v>
      </c>
      <c r="C11" s="4" t="s">
        <v>82</v>
      </c>
      <c r="D11" s="4"/>
      <c r="E11" s="6">
        <v>300000</v>
      </c>
      <c r="F11" s="4"/>
      <c r="G11" s="6">
        <v>420</v>
      </c>
      <c r="H11" s="4"/>
      <c r="I11" s="6">
        <v>0</v>
      </c>
      <c r="J11" s="4"/>
      <c r="K11" s="6">
        <v>0</v>
      </c>
      <c r="L11" s="4"/>
      <c r="M11" s="6">
        <v>0</v>
      </c>
      <c r="N11" s="4"/>
      <c r="O11" s="6">
        <v>126000000</v>
      </c>
      <c r="P11" s="4"/>
      <c r="Q11" s="6">
        <v>0</v>
      </c>
      <c r="R11" s="4"/>
      <c r="S11" s="6">
        <v>126000000</v>
      </c>
      <c r="T11" s="4"/>
      <c r="U11" s="4"/>
      <c r="V11" s="4"/>
      <c r="W11" s="4"/>
    </row>
    <row r="12" spans="1:23" x14ac:dyDescent="0.55000000000000004">
      <c r="A12" s="1" t="s">
        <v>31</v>
      </c>
      <c r="C12" s="4" t="s">
        <v>83</v>
      </c>
      <c r="D12" s="4"/>
      <c r="E12" s="6">
        <v>50000</v>
      </c>
      <c r="F12" s="4"/>
      <c r="G12" s="6">
        <v>6500</v>
      </c>
      <c r="H12" s="4"/>
      <c r="I12" s="6">
        <v>0</v>
      </c>
      <c r="J12" s="4"/>
      <c r="K12" s="6">
        <v>0</v>
      </c>
      <c r="L12" s="4"/>
      <c r="M12" s="6">
        <v>0</v>
      </c>
      <c r="N12" s="4"/>
      <c r="O12" s="6">
        <v>325000000</v>
      </c>
      <c r="P12" s="4"/>
      <c r="Q12" s="6">
        <v>0</v>
      </c>
      <c r="R12" s="4"/>
      <c r="S12" s="6">
        <v>325000000</v>
      </c>
      <c r="T12" s="4"/>
      <c r="U12" s="4"/>
      <c r="V12" s="4"/>
      <c r="W12" s="4"/>
    </row>
    <row r="13" spans="1:23" x14ac:dyDescent="0.55000000000000004">
      <c r="A13" s="1" t="s">
        <v>28</v>
      </c>
      <c r="C13" s="4" t="s">
        <v>80</v>
      </c>
      <c r="D13" s="4"/>
      <c r="E13" s="6">
        <v>100000</v>
      </c>
      <c r="F13" s="4"/>
      <c r="G13" s="6">
        <v>4350</v>
      </c>
      <c r="H13" s="4"/>
      <c r="I13" s="6">
        <v>0</v>
      </c>
      <c r="J13" s="4"/>
      <c r="K13" s="6">
        <v>0</v>
      </c>
      <c r="L13" s="4"/>
      <c r="M13" s="6">
        <v>0</v>
      </c>
      <c r="N13" s="4"/>
      <c r="O13" s="6">
        <v>435000000</v>
      </c>
      <c r="P13" s="4"/>
      <c r="Q13" s="6">
        <v>0</v>
      </c>
      <c r="R13" s="4"/>
      <c r="S13" s="6">
        <v>435000000</v>
      </c>
      <c r="T13" s="4"/>
      <c r="U13" s="4"/>
      <c r="V13" s="4"/>
      <c r="W13" s="4"/>
    </row>
    <row r="14" spans="1:23" x14ac:dyDescent="0.55000000000000004">
      <c r="A14" s="1" t="s">
        <v>23</v>
      </c>
      <c r="C14" s="4" t="s">
        <v>84</v>
      </c>
      <c r="D14" s="4"/>
      <c r="E14" s="6">
        <v>134821</v>
      </c>
      <c r="F14" s="4"/>
      <c r="G14" s="6">
        <v>1300</v>
      </c>
      <c r="H14" s="4"/>
      <c r="I14" s="6">
        <v>0</v>
      </c>
      <c r="J14" s="4"/>
      <c r="K14" s="6">
        <v>0</v>
      </c>
      <c r="L14" s="4"/>
      <c r="M14" s="6">
        <v>0</v>
      </c>
      <c r="N14" s="4"/>
      <c r="O14" s="6">
        <v>175267300</v>
      </c>
      <c r="P14" s="4"/>
      <c r="Q14" s="6">
        <v>6918446</v>
      </c>
      <c r="R14" s="4"/>
      <c r="S14" s="6">
        <v>168348854</v>
      </c>
      <c r="T14" s="4"/>
      <c r="U14" s="4"/>
      <c r="V14" s="4"/>
      <c r="W14" s="4"/>
    </row>
    <row r="15" spans="1:23" x14ac:dyDescent="0.55000000000000004">
      <c r="A15" s="1" t="s">
        <v>85</v>
      </c>
      <c r="C15" s="4" t="s">
        <v>86</v>
      </c>
      <c r="D15" s="4"/>
      <c r="E15" s="6">
        <v>27423</v>
      </c>
      <c r="F15" s="4"/>
      <c r="G15" s="6">
        <v>7554</v>
      </c>
      <c r="H15" s="4"/>
      <c r="I15" s="6">
        <v>0</v>
      </c>
      <c r="J15" s="4"/>
      <c r="K15" s="6">
        <v>0</v>
      </c>
      <c r="L15" s="4"/>
      <c r="M15" s="6">
        <v>0</v>
      </c>
      <c r="N15" s="4"/>
      <c r="O15" s="6">
        <f>207153342-650</f>
        <v>207152692</v>
      </c>
      <c r="P15" s="4"/>
      <c r="Q15" s="6">
        <v>0</v>
      </c>
      <c r="R15" s="4"/>
      <c r="S15" s="6">
        <v>207153342</v>
      </c>
      <c r="T15" s="4"/>
      <c r="U15" s="4"/>
      <c r="V15" s="4"/>
      <c r="W15" s="4"/>
    </row>
    <row r="16" spans="1:23" x14ac:dyDescent="0.55000000000000004">
      <c r="A16" s="1" t="s">
        <v>18</v>
      </c>
      <c r="C16" s="4" t="s">
        <v>87</v>
      </c>
      <c r="D16" s="4"/>
      <c r="E16" s="6">
        <v>50000</v>
      </c>
      <c r="F16" s="4"/>
      <c r="G16" s="6">
        <v>6700</v>
      </c>
      <c r="H16" s="4"/>
      <c r="I16" s="6">
        <v>0</v>
      </c>
      <c r="J16" s="4"/>
      <c r="K16" s="6">
        <v>0</v>
      </c>
      <c r="L16" s="4"/>
      <c r="M16" s="6">
        <v>0</v>
      </c>
      <c r="N16" s="4"/>
      <c r="O16" s="6">
        <v>335000000</v>
      </c>
      <c r="P16" s="4"/>
      <c r="Q16" s="6">
        <v>0</v>
      </c>
      <c r="R16" s="4"/>
      <c r="S16" s="6">
        <v>335000000</v>
      </c>
      <c r="T16" s="4"/>
      <c r="U16" s="4"/>
      <c r="V16" s="4"/>
      <c r="W16" s="4"/>
    </row>
    <row r="17" spans="1:23" x14ac:dyDescent="0.55000000000000004">
      <c r="A17" s="1" t="s">
        <v>88</v>
      </c>
      <c r="C17" s="4" t="s">
        <v>89</v>
      </c>
      <c r="D17" s="4"/>
      <c r="E17" s="6">
        <v>350000</v>
      </c>
      <c r="F17" s="4"/>
      <c r="G17" s="6">
        <v>80</v>
      </c>
      <c r="H17" s="4"/>
      <c r="I17" s="6">
        <v>0</v>
      </c>
      <c r="J17" s="4"/>
      <c r="K17" s="6">
        <v>0</v>
      </c>
      <c r="L17" s="4"/>
      <c r="M17" s="6">
        <v>0</v>
      </c>
      <c r="N17" s="4"/>
      <c r="O17" s="6">
        <v>28000000</v>
      </c>
      <c r="P17" s="4"/>
      <c r="Q17" s="6">
        <v>2142948</v>
      </c>
      <c r="R17" s="4"/>
      <c r="S17" s="6">
        <v>25857052</v>
      </c>
      <c r="T17" s="4"/>
      <c r="U17" s="4"/>
      <c r="V17" s="4"/>
      <c r="W17" s="4"/>
    </row>
    <row r="18" spans="1:23" x14ac:dyDescent="0.55000000000000004">
      <c r="A18" s="1" t="s">
        <v>90</v>
      </c>
      <c r="C18" s="4" t="s">
        <v>91</v>
      </c>
      <c r="D18" s="4"/>
      <c r="E18" s="6">
        <v>200000</v>
      </c>
      <c r="F18" s="4"/>
      <c r="G18" s="6">
        <v>1700</v>
      </c>
      <c r="H18" s="4"/>
      <c r="I18" s="6">
        <v>0</v>
      </c>
      <c r="J18" s="4"/>
      <c r="K18" s="6">
        <v>0</v>
      </c>
      <c r="L18" s="4"/>
      <c r="M18" s="6">
        <v>0</v>
      </c>
      <c r="N18" s="4"/>
      <c r="O18" s="6">
        <v>340000000</v>
      </c>
      <c r="P18" s="4"/>
      <c r="Q18" s="6">
        <v>0</v>
      </c>
      <c r="R18" s="4"/>
      <c r="S18" s="6">
        <v>340000000</v>
      </c>
      <c r="T18" s="4"/>
      <c r="U18" s="4"/>
      <c r="V18" s="4"/>
      <c r="W18" s="4"/>
    </row>
    <row r="19" spans="1:23" ht="24.75" thickBot="1" x14ac:dyDescent="0.6">
      <c r="C19" s="4"/>
      <c r="D19" s="4"/>
      <c r="E19" s="4"/>
      <c r="F19" s="4"/>
      <c r="G19" s="4"/>
      <c r="H19" s="4"/>
      <c r="I19" s="7">
        <f>SUM(I8:I18)</f>
        <v>0</v>
      </c>
      <c r="J19" s="4"/>
      <c r="K19" s="7">
        <f>SUM(K8:K18)</f>
        <v>0</v>
      </c>
      <c r="L19" s="4"/>
      <c r="M19" s="7">
        <f>SUM(M8:M18)</f>
        <v>0</v>
      </c>
      <c r="N19" s="4"/>
      <c r="O19" s="7">
        <f>SUM(O8:O18)</f>
        <v>2606267002</v>
      </c>
      <c r="P19" s="4"/>
      <c r="Q19" s="7">
        <f>SUM(Q8:Q18)</f>
        <v>9061394</v>
      </c>
      <c r="R19" s="4"/>
      <c r="S19" s="7">
        <f>SUM(S8:S18)</f>
        <v>2597206258</v>
      </c>
      <c r="T19" s="4"/>
      <c r="U19" s="4"/>
      <c r="V19" s="4"/>
      <c r="W19" s="4"/>
    </row>
    <row r="20" spans="1:23" ht="24.75" thickTop="1" x14ac:dyDescent="0.55000000000000004"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6"/>
      <c r="P20" s="4"/>
      <c r="Q20" s="4"/>
      <c r="R20" s="4"/>
      <c r="S20" s="4"/>
      <c r="T20" s="4"/>
      <c r="U20" s="4"/>
      <c r="V20" s="4"/>
      <c r="W20" s="4"/>
    </row>
    <row r="21" spans="1:23" x14ac:dyDescent="0.55000000000000004"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6"/>
      <c r="P21" s="4"/>
      <c r="Q21" s="4"/>
      <c r="R21" s="4"/>
      <c r="S21" s="4"/>
      <c r="T21" s="4"/>
      <c r="U21" s="4"/>
      <c r="V21" s="4"/>
      <c r="W21" s="4"/>
    </row>
    <row r="22" spans="1:23" x14ac:dyDescent="0.55000000000000004"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</row>
    <row r="23" spans="1:23" x14ac:dyDescent="0.55000000000000004"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</row>
    <row r="24" spans="1:23" x14ac:dyDescent="0.55000000000000004"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</row>
    <row r="25" spans="1:23" x14ac:dyDescent="0.55000000000000004"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</row>
    <row r="26" spans="1:23" x14ac:dyDescent="0.55000000000000004"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</row>
    <row r="27" spans="1:23" x14ac:dyDescent="0.55000000000000004"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</row>
  </sheetData>
  <mergeCells count="16">
    <mergeCell ref="A4:S4"/>
    <mergeCell ref="A3:S3"/>
    <mergeCell ref="A2:S2"/>
    <mergeCell ref="Q7"/>
    <mergeCell ref="S7"/>
    <mergeCell ref="O6:S6"/>
    <mergeCell ref="I7"/>
    <mergeCell ref="K7"/>
    <mergeCell ref="M7"/>
    <mergeCell ref="I6:M6"/>
    <mergeCell ref="O7"/>
    <mergeCell ref="A6:A7"/>
    <mergeCell ref="C7"/>
    <mergeCell ref="E7"/>
    <mergeCell ref="G7"/>
    <mergeCell ref="C6:G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W32"/>
  <sheetViews>
    <sheetView rightToLeft="1" workbookViewId="0">
      <selection activeCell="M37" sqref="M37"/>
    </sheetView>
  </sheetViews>
  <sheetFormatPr defaultRowHeight="24" x14ac:dyDescent="0.55000000000000004"/>
  <cols>
    <col min="1" max="1" width="28.85546875" style="1" bestFit="1" customWidth="1"/>
    <col min="2" max="2" width="1" style="1" customWidth="1"/>
    <col min="3" max="3" width="10.85546875" style="1" bestFit="1" customWidth="1"/>
    <col min="4" max="4" width="1" style="1" customWidth="1"/>
    <col min="5" max="5" width="16.140625" style="1" bestFit="1" customWidth="1"/>
    <col min="6" max="6" width="1" style="1" customWidth="1"/>
    <col min="7" max="7" width="16.140625" style="1" bestFit="1" customWidth="1"/>
    <col min="8" max="8" width="1" style="1" customWidth="1"/>
    <col min="9" max="9" width="34.7109375" style="1" bestFit="1" customWidth="1"/>
    <col min="10" max="10" width="1" style="1" customWidth="1"/>
    <col min="11" max="11" width="10.85546875" style="1" bestFit="1" customWidth="1"/>
    <col min="12" max="12" width="1" style="1" customWidth="1"/>
    <col min="13" max="13" width="16.140625" style="1" bestFit="1" customWidth="1"/>
    <col min="14" max="14" width="1" style="1" customWidth="1"/>
    <col min="15" max="15" width="16.140625" style="1" bestFit="1" customWidth="1"/>
    <col min="16" max="16" width="1" style="1" customWidth="1"/>
    <col min="17" max="17" width="34.710937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23" ht="24.75" x14ac:dyDescent="0.55000000000000004">
      <c r="A2" s="19" t="s">
        <v>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</row>
    <row r="3" spans="1:23" ht="24.75" x14ac:dyDescent="0.55000000000000004">
      <c r="A3" s="19" t="s">
        <v>62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</row>
    <row r="4" spans="1:23" ht="24.75" x14ac:dyDescent="0.55000000000000004">
      <c r="A4" s="19" t="s">
        <v>2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</row>
    <row r="6" spans="1:23" ht="24.75" x14ac:dyDescent="0.55000000000000004">
      <c r="A6" s="19" t="s">
        <v>3</v>
      </c>
      <c r="C6" s="20" t="s">
        <v>64</v>
      </c>
      <c r="D6" s="20" t="s">
        <v>64</v>
      </c>
      <c r="E6" s="20" t="s">
        <v>64</v>
      </c>
      <c r="F6" s="20" t="s">
        <v>64</v>
      </c>
      <c r="G6" s="20" t="s">
        <v>64</v>
      </c>
      <c r="H6" s="20" t="s">
        <v>64</v>
      </c>
      <c r="I6" s="20" t="s">
        <v>64</v>
      </c>
      <c r="K6" s="20" t="s">
        <v>65</v>
      </c>
      <c r="L6" s="20" t="s">
        <v>65</v>
      </c>
      <c r="M6" s="20" t="s">
        <v>65</v>
      </c>
      <c r="N6" s="20" t="s">
        <v>65</v>
      </c>
      <c r="O6" s="20" t="s">
        <v>65</v>
      </c>
      <c r="P6" s="20" t="s">
        <v>65</v>
      </c>
      <c r="Q6" s="20" t="s">
        <v>65</v>
      </c>
    </row>
    <row r="7" spans="1:23" ht="24.75" x14ac:dyDescent="0.55000000000000004">
      <c r="A7" s="20" t="s">
        <v>3</v>
      </c>
      <c r="C7" s="20" t="s">
        <v>7</v>
      </c>
      <c r="E7" s="20" t="s">
        <v>92</v>
      </c>
      <c r="G7" s="20" t="s">
        <v>93</v>
      </c>
      <c r="I7" s="20" t="s">
        <v>94</v>
      </c>
      <c r="K7" s="20" t="s">
        <v>7</v>
      </c>
      <c r="M7" s="20" t="s">
        <v>92</v>
      </c>
      <c r="O7" s="20" t="s">
        <v>93</v>
      </c>
      <c r="Q7" s="20" t="s">
        <v>94</v>
      </c>
    </row>
    <row r="8" spans="1:23" x14ac:dyDescent="0.55000000000000004">
      <c r="A8" s="1" t="s">
        <v>32</v>
      </c>
      <c r="C8" s="10">
        <v>74042</v>
      </c>
      <c r="D8" s="10"/>
      <c r="E8" s="10">
        <v>1076789214</v>
      </c>
      <c r="F8" s="10"/>
      <c r="G8" s="10">
        <v>1028976536</v>
      </c>
      <c r="H8" s="10"/>
      <c r="I8" s="10">
        <f>E8-G8</f>
        <v>47812678</v>
      </c>
      <c r="J8" s="10"/>
      <c r="K8" s="10">
        <v>74042</v>
      </c>
      <c r="L8" s="10"/>
      <c r="M8" s="10">
        <v>1076789214</v>
      </c>
      <c r="N8" s="10"/>
      <c r="O8" s="10">
        <v>1028976536</v>
      </c>
      <c r="P8" s="10"/>
      <c r="Q8" s="10">
        <f>M8-O8</f>
        <v>47812678</v>
      </c>
      <c r="R8" s="10"/>
      <c r="S8" s="10"/>
      <c r="T8" s="10"/>
      <c r="U8" s="10"/>
      <c r="V8" s="10"/>
      <c r="W8" s="10"/>
    </row>
    <row r="9" spans="1:23" x14ac:dyDescent="0.55000000000000004">
      <c r="A9" s="1" t="s">
        <v>24</v>
      </c>
      <c r="C9" s="10">
        <v>254179</v>
      </c>
      <c r="D9" s="10"/>
      <c r="E9" s="10">
        <v>952805880</v>
      </c>
      <c r="F9" s="10"/>
      <c r="G9" s="10">
        <v>1005107873</v>
      </c>
      <c r="H9" s="10"/>
      <c r="I9" s="10">
        <f t="shared" ref="I9:I25" si="0">E9-G9</f>
        <v>-52301993</v>
      </c>
      <c r="J9" s="10"/>
      <c r="K9" s="10">
        <v>254179</v>
      </c>
      <c r="L9" s="10"/>
      <c r="M9" s="10">
        <v>952805880</v>
      </c>
      <c r="N9" s="10"/>
      <c r="O9" s="10">
        <v>1056789112</v>
      </c>
      <c r="P9" s="10"/>
      <c r="Q9" s="10">
        <f t="shared" ref="Q9:Q25" si="1">M9-O9</f>
        <v>-103983232</v>
      </c>
      <c r="R9" s="10"/>
      <c r="S9" s="10"/>
      <c r="T9" s="10"/>
      <c r="U9" s="10"/>
      <c r="V9" s="10"/>
      <c r="W9" s="10"/>
    </row>
    <row r="10" spans="1:23" x14ac:dyDescent="0.55000000000000004">
      <c r="A10" s="1" t="s">
        <v>25</v>
      </c>
      <c r="C10" s="10">
        <v>161641</v>
      </c>
      <c r="D10" s="10"/>
      <c r="E10" s="10">
        <v>2190057987</v>
      </c>
      <c r="F10" s="10"/>
      <c r="G10" s="10">
        <v>2173990063</v>
      </c>
      <c r="H10" s="10"/>
      <c r="I10" s="10">
        <f t="shared" si="0"/>
        <v>16067924</v>
      </c>
      <c r="J10" s="10"/>
      <c r="K10" s="10">
        <v>161641</v>
      </c>
      <c r="L10" s="10"/>
      <c r="M10" s="10">
        <v>2190057987</v>
      </c>
      <c r="N10" s="10"/>
      <c r="O10" s="10">
        <v>2325738223</v>
      </c>
      <c r="P10" s="10"/>
      <c r="Q10" s="10">
        <f t="shared" si="1"/>
        <v>-135680236</v>
      </c>
      <c r="R10" s="10"/>
      <c r="S10" s="10"/>
      <c r="T10" s="10"/>
      <c r="U10" s="10"/>
      <c r="V10" s="10"/>
      <c r="W10" s="10"/>
    </row>
    <row r="11" spans="1:23" x14ac:dyDescent="0.55000000000000004">
      <c r="A11" s="1" t="s">
        <v>20</v>
      </c>
      <c r="C11" s="10">
        <v>33108</v>
      </c>
      <c r="D11" s="10"/>
      <c r="E11" s="10">
        <v>991608652</v>
      </c>
      <c r="F11" s="10"/>
      <c r="G11" s="10">
        <v>1007076826</v>
      </c>
      <c r="H11" s="10"/>
      <c r="I11" s="10">
        <f t="shared" si="0"/>
        <v>-15468174</v>
      </c>
      <c r="J11" s="10"/>
      <c r="K11" s="10">
        <v>33108</v>
      </c>
      <c r="L11" s="10"/>
      <c r="M11" s="10">
        <v>991608652</v>
      </c>
      <c r="N11" s="10"/>
      <c r="O11" s="10">
        <v>1036979618</v>
      </c>
      <c r="P11" s="10"/>
      <c r="Q11" s="10">
        <f t="shared" si="1"/>
        <v>-45370966</v>
      </c>
      <c r="R11" s="10"/>
      <c r="S11" s="10"/>
      <c r="T11" s="10"/>
      <c r="U11" s="10"/>
      <c r="V11" s="10"/>
      <c r="W11" s="10"/>
    </row>
    <row r="12" spans="1:23" x14ac:dyDescent="0.55000000000000004">
      <c r="A12" s="1" t="s">
        <v>26</v>
      </c>
      <c r="C12" s="10">
        <v>31665</v>
      </c>
      <c r="D12" s="10"/>
      <c r="E12" s="10">
        <v>914709799</v>
      </c>
      <c r="F12" s="10"/>
      <c r="G12" s="10">
        <v>881974142</v>
      </c>
      <c r="H12" s="10"/>
      <c r="I12" s="10">
        <f t="shared" si="0"/>
        <v>32735657</v>
      </c>
      <c r="J12" s="10"/>
      <c r="K12" s="10">
        <v>31665</v>
      </c>
      <c r="L12" s="10"/>
      <c r="M12" s="10">
        <v>914709799</v>
      </c>
      <c r="N12" s="10"/>
      <c r="O12" s="10">
        <v>904481387</v>
      </c>
      <c r="P12" s="10"/>
      <c r="Q12" s="10">
        <f t="shared" si="1"/>
        <v>10228412</v>
      </c>
      <c r="R12" s="10"/>
      <c r="S12" s="10"/>
      <c r="T12" s="10"/>
      <c r="U12" s="10"/>
      <c r="V12" s="10"/>
      <c r="W12" s="10"/>
    </row>
    <row r="13" spans="1:23" x14ac:dyDescent="0.55000000000000004">
      <c r="A13" s="1" t="s">
        <v>16</v>
      </c>
      <c r="C13" s="10">
        <v>39142</v>
      </c>
      <c r="D13" s="10"/>
      <c r="E13" s="10">
        <v>550174746</v>
      </c>
      <c r="F13" s="10"/>
      <c r="G13" s="10">
        <v>539669287</v>
      </c>
      <c r="H13" s="10"/>
      <c r="I13" s="10">
        <f t="shared" si="0"/>
        <v>10505459</v>
      </c>
      <c r="J13" s="10"/>
      <c r="K13" s="10">
        <v>39142</v>
      </c>
      <c r="L13" s="10"/>
      <c r="M13" s="10">
        <v>550174746</v>
      </c>
      <c r="N13" s="10"/>
      <c r="O13" s="10">
        <v>510182753</v>
      </c>
      <c r="P13" s="10"/>
      <c r="Q13" s="10">
        <f t="shared" si="1"/>
        <v>39991993</v>
      </c>
      <c r="R13" s="10"/>
      <c r="S13" s="10"/>
      <c r="T13" s="10"/>
      <c r="U13" s="10"/>
      <c r="V13" s="10"/>
      <c r="W13" s="10"/>
    </row>
    <row r="14" spans="1:23" x14ac:dyDescent="0.55000000000000004">
      <c r="A14" s="1" t="s">
        <v>15</v>
      </c>
      <c r="C14" s="10">
        <v>458650</v>
      </c>
      <c r="D14" s="10"/>
      <c r="E14" s="10">
        <v>2854065663</v>
      </c>
      <c r="F14" s="10"/>
      <c r="G14" s="10">
        <v>2498447258</v>
      </c>
      <c r="H14" s="10"/>
      <c r="I14" s="10">
        <f t="shared" si="0"/>
        <v>355618405</v>
      </c>
      <c r="J14" s="10"/>
      <c r="K14" s="10">
        <v>458650</v>
      </c>
      <c r="L14" s="10"/>
      <c r="M14" s="10">
        <v>2854065663</v>
      </c>
      <c r="N14" s="10"/>
      <c r="O14" s="10">
        <v>2682203378</v>
      </c>
      <c r="P14" s="10"/>
      <c r="Q14" s="10">
        <f t="shared" si="1"/>
        <v>171862285</v>
      </c>
      <c r="R14" s="10"/>
      <c r="S14" s="10"/>
      <c r="T14" s="10"/>
      <c r="U14" s="10"/>
      <c r="V14" s="10"/>
      <c r="W14" s="10"/>
    </row>
    <row r="15" spans="1:23" x14ac:dyDescent="0.55000000000000004">
      <c r="A15" s="1" t="s">
        <v>29</v>
      </c>
      <c r="C15" s="10">
        <v>109608</v>
      </c>
      <c r="D15" s="10"/>
      <c r="E15" s="10">
        <v>532140285</v>
      </c>
      <c r="F15" s="10"/>
      <c r="G15" s="10">
        <v>426641687</v>
      </c>
      <c r="H15" s="10"/>
      <c r="I15" s="10">
        <f t="shared" si="0"/>
        <v>105498598</v>
      </c>
      <c r="J15" s="10"/>
      <c r="K15" s="10">
        <v>109608</v>
      </c>
      <c r="L15" s="10"/>
      <c r="M15" s="10">
        <v>532140285</v>
      </c>
      <c r="N15" s="10"/>
      <c r="O15" s="10">
        <v>684973818</v>
      </c>
      <c r="P15" s="10"/>
      <c r="Q15" s="10">
        <f t="shared" si="1"/>
        <v>-152833533</v>
      </c>
      <c r="R15" s="10"/>
      <c r="S15" s="10"/>
      <c r="T15" s="10"/>
      <c r="U15" s="10"/>
      <c r="V15" s="10"/>
      <c r="W15" s="10"/>
    </row>
    <row r="16" spans="1:23" x14ac:dyDescent="0.55000000000000004">
      <c r="A16" s="1" t="s">
        <v>30</v>
      </c>
      <c r="C16" s="10">
        <v>63947</v>
      </c>
      <c r="D16" s="10"/>
      <c r="E16" s="10">
        <v>1961662663</v>
      </c>
      <c r="F16" s="10"/>
      <c r="G16" s="10">
        <v>1992174591</v>
      </c>
      <c r="H16" s="10"/>
      <c r="I16" s="10">
        <f t="shared" si="0"/>
        <v>-30511928</v>
      </c>
      <c r="J16" s="10"/>
      <c r="K16" s="10">
        <v>63947</v>
      </c>
      <c r="L16" s="10"/>
      <c r="M16" s="10">
        <v>1961662663</v>
      </c>
      <c r="N16" s="10"/>
      <c r="O16" s="10">
        <v>1897851589</v>
      </c>
      <c r="P16" s="10"/>
      <c r="Q16" s="10">
        <f t="shared" si="1"/>
        <v>63811074</v>
      </c>
      <c r="R16" s="10"/>
      <c r="S16" s="10"/>
      <c r="T16" s="10"/>
      <c r="U16" s="10"/>
      <c r="V16" s="10"/>
      <c r="W16" s="10"/>
    </row>
    <row r="17" spans="1:23" x14ac:dyDescent="0.55000000000000004">
      <c r="A17" s="1" t="s">
        <v>31</v>
      </c>
      <c r="C17" s="10">
        <v>44747</v>
      </c>
      <c r="D17" s="10"/>
      <c r="E17" s="10">
        <v>1035067176</v>
      </c>
      <c r="F17" s="10"/>
      <c r="G17" s="10">
        <v>1071986203</v>
      </c>
      <c r="H17" s="10"/>
      <c r="I17" s="10">
        <f t="shared" si="0"/>
        <v>-36919027</v>
      </c>
      <c r="J17" s="10"/>
      <c r="K17" s="10">
        <v>44747</v>
      </c>
      <c r="L17" s="10"/>
      <c r="M17" s="10">
        <v>1035067176</v>
      </c>
      <c r="N17" s="10"/>
      <c r="O17" s="10">
        <v>1231684436</v>
      </c>
      <c r="P17" s="10"/>
      <c r="Q17" s="10">
        <f t="shared" si="1"/>
        <v>-196617260</v>
      </c>
      <c r="R17" s="10"/>
      <c r="S17" s="10"/>
      <c r="T17" s="10"/>
      <c r="U17" s="10"/>
      <c r="V17" s="10"/>
      <c r="W17" s="10"/>
    </row>
    <row r="18" spans="1:23" x14ac:dyDescent="0.55000000000000004">
      <c r="A18" s="1" t="s">
        <v>28</v>
      </c>
      <c r="C18" s="10">
        <v>100000</v>
      </c>
      <c r="D18" s="10"/>
      <c r="E18" s="10">
        <v>1398628350</v>
      </c>
      <c r="F18" s="10"/>
      <c r="G18" s="10">
        <v>1675968300</v>
      </c>
      <c r="H18" s="10"/>
      <c r="I18" s="10">
        <f t="shared" si="0"/>
        <v>-277339950</v>
      </c>
      <c r="J18" s="10"/>
      <c r="K18" s="10">
        <v>100000</v>
      </c>
      <c r="L18" s="10"/>
      <c r="M18" s="10">
        <v>1398628350</v>
      </c>
      <c r="N18" s="10"/>
      <c r="O18" s="10">
        <v>1801670395</v>
      </c>
      <c r="P18" s="10"/>
      <c r="Q18" s="10">
        <f t="shared" si="1"/>
        <v>-403042045</v>
      </c>
      <c r="R18" s="10"/>
      <c r="S18" s="10"/>
      <c r="T18" s="10"/>
      <c r="U18" s="10"/>
      <c r="V18" s="10"/>
      <c r="W18" s="10"/>
    </row>
    <row r="19" spans="1:23" x14ac:dyDescent="0.55000000000000004">
      <c r="A19" s="1" t="s">
        <v>17</v>
      </c>
      <c r="C19" s="10">
        <v>104754</v>
      </c>
      <c r="D19" s="10"/>
      <c r="E19" s="10">
        <v>940300344</v>
      </c>
      <c r="F19" s="10"/>
      <c r="G19" s="10">
        <v>970857700</v>
      </c>
      <c r="H19" s="10"/>
      <c r="I19" s="10">
        <f t="shared" si="0"/>
        <v>-30557356</v>
      </c>
      <c r="J19" s="10"/>
      <c r="K19" s="10">
        <v>104754</v>
      </c>
      <c r="L19" s="10"/>
      <c r="M19" s="10">
        <v>940300344</v>
      </c>
      <c r="N19" s="10"/>
      <c r="O19" s="10">
        <v>1014514720</v>
      </c>
      <c r="P19" s="10"/>
      <c r="Q19" s="10">
        <f t="shared" si="1"/>
        <v>-74214376</v>
      </c>
      <c r="R19" s="10"/>
      <c r="S19" s="10"/>
      <c r="T19" s="10"/>
      <c r="U19" s="10"/>
      <c r="V19" s="10"/>
      <c r="W19" s="10"/>
    </row>
    <row r="20" spans="1:23" x14ac:dyDescent="0.55000000000000004">
      <c r="A20" s="1" t="s">
        <v>23</v>
      </c>
      <c r="C20" s="10">
        <v>219906</v>
      </c>
      <c r="D20" s="10"/>
      <c r="E20" s="10">
        <v>1731292669</v>
      </c>
      <c r="F20" s="10"/>
      <c r="G20" s="10">
        <v>1779293097</v>
      </c>
      <c r="H20" s="10"/>
      <c r="I20" s="10">
        <f t="shared" si="0"/>
        <v>-48000428</v>
      </c>
      <c r="J20" s="10"/>
      <c r="K20" s="10">
        <v>219906</v>
      </c>
      <c r="L20" s="10"/>
      <c r="M20" s="10">
        <v>1731292669</v>
      </c>
      <c r="N20" s="10"/>
      <c r="O20" s="10">
        <v>2007289244</v>
      </c>
      <c r="P20" s="10"/>
      <c r="Q20" s="10">
        <f t="shared" si="1"/>
        <v>-275996575</v>
      </c>
      <c r="R20" s="10"/>
      <c r="S20" s="10"/>
      <c r="T20" s="10"/>
      <c r="U20" s="10"/>
      <c r="V20" s="10"/>
      <c r="W20" s="10"/>
    </row>
    <row r="21" spans="1:23" x14ac:dyDescent="0.55000000000000004">
      <c r="A21" s="1" t="s">
        <v>19</v>
      </c>
      <c r="C21" s="10">
        <v>24682</v>
      </c>
      <c r="D21" s="10"/>
      <c r="E21" s="10">
        <v>1058691381</v>
      </c>
      <c r="F21" s="10"/>
      <c r="G21" s="10">
        <v>1063598410</v>
      </c>
      <c r="H21" s="10"/>
      <c r="I21" s="10">
        <f t="shared" si="0"/>
        <v>-4907029</v>
      </c>
      <c r="J21" s="10"/>
      <c r="K21" s="10">
        <v>24682</v>
      </c>
      <c r="L21" s="10"/>
      <c r="M21" s="10">
        <v>1058691381</v>
      </c>
      <c r="N21" s="10"/>
      <c r="O21" s="10">
        <v>1095497595</v>
      </c>
      <c r="P21" s="10"/>
      <c r="Q21" s="10">
        <f t="shared" si="1"/>
        <v>-36806214</v>
      </c>
      <c r="R21" s="10"/>
      <c r="S21" s="10"/>
      <c r="T21" s="10"/>
      <c r="U21" s="10"/>
      <c r="V21" s="10"/>
      <c r="W21" s="10"/>
    </row>
    <row r="22" spans="1:23" x14ac:dyDescent="0.55000000000000004">
      <c r="A22" s="1" t="s">
        <v>22</v>
      </c>
      <c r="C22" s="10">
        <v>1500000</v>
      </c>
      <c r="D22" s="10"/>
      <c r="E22" s="10">
        <v>1303199550</v>
      </c>
      <c r="F22" s="10"/>
      <c r="G22" s="10">
        <v>1359860400</v>
      </c>
      <c r="H22" s="10"/>
      <c r="I22" s="10">
        <f t="shared" si="0"/>
        <v>-56660850</v>
      </c>
      <c r="J22" s="10"/>
      <c r="K22" s="10">
        <v>1500000</v>
      </c>
      <c r="L22" s="10"/>
      <c r="M22" s="10">
        <v>1303199550</v>
      </c>
      <c r="N22" s="10"/>
      <c r="O22" s="10">
        <v>1617590837</v>
      </c>
      <c r="P22" s="10"/>
      <c r="Q22" s="10">
        <f t="shared" si="1"/>
        <v>-314391287</v>
      </c>
      <c r="R22" s="10"/>
      <c r="S22" s="10"/>
      <c r="T22" s="10"/>
      <c r="U22" s="10"/>
      <c r="V22" s="10"/>
      <c r="W22" s="10"/>
    </row>
    <row r="23" spans="1:23" x14ac:dyDescent="0.55000000000000004">
      <c r="A23" s="1" t="s">
        <v>18</v>
      </c>
      <c r="C23" s="10">
        <v>90000</v>
      </c>
      <c r="D23" s="10"/>
      <c r="E23" s="10">
        <v>1679248665</v>
      </c>
      <c r="F23" s="10"/>
      <c r="G23" s="10">
        <v>1762450650</v>
      </c>
      <c r="H23" s="10"/>
      <c r="I23" s="10">
        <f t="shared" si="0"/>
        <v>-83201985</v>
      </c>
      <c r="J23" s="10"/>
      <c r="K23" s="10">
        <v>90000</v>
      </c>
      <c r="L23" s="10"/>
      <c r="M23" s="10">
        <v>1679248665</v>
      </c>
      <c r="N23" s="10"/>
      <c r="O23" s="10">
        <v>2574716933</v>
      </c>
      <c r="P23" s="10"/>
      <c r="Q23" s="10">
        <f t="shared" si="1"/>
        <v>-895468268</v>
      </c>
      <c r="R23" s="10"/>
      <c r="S23" s="10"/>
      <c r="T23" s="10"/>
      <c r="U23" s="10"/>
      <c r="V23" s="10"/>
      <c r="W23" s="10"/>
    </row>
    <row r="24" spans="1:23" x14ac:dyDescent="0.55000000000000004">
      <c r="A24" s="1" t="s">
        <v>27</v>
      </c>
      <c r="C24" s="10">
        <v>265459</v>
      </c>
      <c r="D24" s="10"/>
      <c r="E24" s="10">
        <v>952341183</v>
      </c>
      <c r="F24" s="10"/>
      <c r="G24" s="10">
        <v>998046785</v>
      </c>
      <c r="H24" s="10"/>
      <c r="I24" s="10">
        <f t="shared" si="0"/>
        <v>-45705602</v>
      </c>
      <c r="J24" s="10"/>
      <c r="K24" s="10">
        <v>265459</v>
      </c>
      <c r="L24" s="10"/>
      <c r="M24" s="10">
        <v>952341183</v>
      </c>
      <c r="N24" s="10"/>
      <c r="O24" s="10">
        <v>942018147</v>
      </c>
      <c r="P24" s="10"/>
      <c r="Q24" s="10">
        <f t="shared" si="1"/>
        <v>10323036</v>
      </c>
      <c r="R24" s="10"/>
      <c r="S24" s="10"/>
      <c r="T24" s="10"/>
      <c r="U24" s="10"/>
      <c r="V24" s="10"/>
      <c r="W24" s="10"/>
    </row>
    <row r="25" spans="1:23" x14ac:dyDescent="0.55000000000000004">
      <c r="A25" s="1" t="s">
        <v>42</v>
      </c>
      <c r="C25" s="10">
        <v>17505</v>
      </c>
      <c r="D25" s="10"/>
      <c r="E25" s="10">
        <v>16536601447</v>
      </c>
      <c r="F25" s="10"/>
      <c r="G25" s="10">
        <v>16288600555</v>
      </c>
      <c r="H25" s="10"/>
      <c r="I25" s="10">
        <f t="shared" si="0"/>
        <v>248000892</v>
      </c>
      <c r="J25" s="10"/>
      <c r="K25" s="10">
        <v>17505</v>
      </c>
      <c r="L25" s="10"/>
      <c r="M25" s="10">
        <v>16536601447</v>
      </c>
      <c r="N25" s="10"/>
      <c r="O25" s="10">
        <v>14857168896</v>
      </c>
      <c r="P25" s="10"/>
      <c r="Q25" s="10">
        <f t="shared" si="1"/>
        <v>1679432551</v>
      </c>
      <c r="R25" s="10"/>
      <c r="S25" s="10"/>
      <c r="T25" s="10"/>
      <c r="U25" s="10"/>
      <c r="V25" s="10"/>
      <c r="W25" s="10"/>
    </row>
    <row r="26" spans="1:23" ht="24.75" thickBot="1" x14ac:dyDescent="0.6">
      <c r="C26" s="10"/>
      <c r="D26" s="10"/>
      <c r="E26" s="13">
        <f>SUM(E8:E25)</f>
        <v>38659385654</v>
      </c>
      <c r="F26" s="10"/>
      <c r="G26" s="13">
        <f>SUM(G8:G25)</f>
        <v>38524720363</v>
      </c>
      <c r="H26" s="10"/>
      <c r="I26" s="13">
        <f>SUM(I8:I25)</f>
        <v>134665291</v>
      </c>
      <c r="J26" s="10"/>
      <c r="K26" s="10"/>
      <c r="L26" s="10"/>
      <c r="M26" s="13">
        <f>SUM(M8:M25)</f>
        <v>38659385654</v>
      </c>
      <c r="N26" s="10"/>
      <c r="O26" s="13">
        <f>SUM(O8:O25)</f>
        <v>39270327617</v>
      </c>
      <c r="P26" s="10"/>
      <c r="Q26" s="13">
        <f>SUM(Q8:Q25)</f>
        <v>-610941963</v>
      </c>
      <c r="R26" s="10"/>
      <c r="S26" s="10"/>
      <c r="T26" s="10"/>
      <c r="U26" s="10"/>
      <c r="V26" s="10"/>
      <c r="W26" s="10"/>
    </row>
    <row r="27" spans="1:23" ht="24.75" thickTop="1" x14ac:dyDescent="0.55000000000000004"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</row>
    <row r="28" spans="1:23" x14ac:dyDescent="0.55000000000000004"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</row>
    <row r="29" spans="1:23" x14ac:dyDescent="0.55000000000000004"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</row>
    <row r="30" spans="1:23" x14ac:dyDescent="0.55000000000000004"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</row>
    <row r="31" spans="1:23" x14ac:dyDescent="0.55000000000000004"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</row>
    <row r="32" spans="1:23" x14ac:dyDescent="0.55000000000000004"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</row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Q40"/>
  <sheetViews>
    <sheetView rightToLeft="1" workbookViewId="0">
      <selection activeCell="I38" sqref="I38"/>
    </sheetView>
  </sheetViews>
  <sheetFormatPr defaultRowHeight="24" x14ac:dyDescent="0.55000000000000004"/>
  <cols>
    <col min="1" max="1" width="28.85546875" style="1" bestFit="1" customWidth="1"/>
    <col min="2" max="2" width="1" style="1" customWidth="1"/>
    <col min="3" max="3" width="9.140625" style="1" bestFit="1" customWidth="1"/>
    <col min="4" max="4" width="1" style="1" customWidth="1"/>
    <col min="5" max="5" width="15" style="1" bestFit="1" customWidth="1"/>
    <col min="6" max="6" width="1" style="1" customWidth="1"/>
    <col min="7" max="7" width="15" style="1" bestFit="1" customWidth="1"/>
    <col min="8" max="8" width="1" style="1" customWidth="1"/>
    <col min="9" max="9" width="29.7109375" style="1" bestFit="1" customWidth="1"/>
    <col min="10" max="10" width="1" style="1" customWidth="1"/>
    <col min="11" max="11" width="9.140625" style="1" bestFit="1" customWidth="1"/>
    <col min="12" max="12" width="1" style="1" customWidth="1"/>
    <col min="13" max="13" width="16.140625" style="1" bestFit="1" customWidth="1"/>
    <col min="14" max="14" width="1" style="1" customWidth="1"/>
    <col min="15" max="15" width="16.85546875" style="1" bestFit="1" customWidth="1"/>
    <col min="16" max="16" width="1" style="1" customWidth="1"/>
    <col min="17" max="17" width="29.710937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.75" x14ac:dyDescent="0.55000000000000004">
      <c r="A2" s="19" t="s">
        <v>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</row>
    <row r="3" spans="1:17" ht="24.75" x14ac:dyDescent="0.55000000000000004">
      <c r="A3" s="19" t="s">
        <v>62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</row>
    <row r="4" spans="1:17" ht="24.75" x14ac:dyDescent="0.55000000000000004">
      <c r="A4" s="19" t="s">
        <v>2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</row>
    <row r="6" spans="1:17" ht="24.75" x14ac:dyDescent="0.55000000000000004">
      <c r="A6" s="19" t="s">
        <v>3</v>
      </c>
      <c r="C6" s="20" t="s">
        <v>64</v>
      </c>
      <c r="D6" s="20" t="s">
        <v>64</v>
      </c>
      <c r="E6" s="20" t="s">
        <v>64</v>
      </c>
      <c r="F6" s="20" t="s">
        <v>64</v>
      </c>
      <c r="G6" s="20" t="s">
        <v>64</v>
      </c>
      <c r="H6" s="20" t="s">
        <v>64</v>
      </c>
      <c r="I6" s="20" t="s">
        <v>64</v>
      </c>
      <c r="K6" s="20" t="s">
        <v>65</v>
      </c>
      <c r="L6" s="20" t="s">
        <v>65</v>
      </c>
      <c r="M6" s="20" t="s">
        <v>65</v>
      </c>
      <c r="N6" s="20" t="s">
        <v>65</v>
      </c>
      <c r="O6" s="20" t="s">
        <v>65</v>
      </c>
      <c r="P6" s="20" t="s">
        <v>65</v>
      </c>
      <c r="Q6" s="20" t="s">
        <v>65</v>
      </c>
    </row>
    <row r="7" spans="1:17" ht="24.75" x14ac:dyDescent="0.55000000000000004">
      <c r="A7" s="20" t="s">
        <v>3</v>
      </c>
      <c r="C7" s="20" t="s">
        <v>7</v>
      </c>
      <c r="E7" s="20" t="s">
        <v>92</v>
      </c>
      <c r="G7" s="20" t="s">
        <v>93</v>
      </c>
      <c r="I7" s="20" t="s">
        <v>95</v>
      </c>
      <c r="K7" s="20" t="s">
        <v>7</v>
      </c>
      <c r="M7" s="20" t="s">
        <v>92</v>
      </c>
      <c r="O7" s="20" t="s">
        <v>93</v>
      </c>
      <c r="Q7" s="20" t="s">
        <v>95</v>
      </c>
    </row>
    <row r="8" spans="1:17" x14ac:dyDescent="0.55000000000000004">
      <c r="A8" s="1" t="s">
        <v>29</v>
      </c>
      <c r="C8" s="10">
        <v>95552</v>
      </c>
      <c r="D8" s="10"/>
      <c r="E8" s="10">
        <v>467439285</v>
      </c>
      <c r="F8" s="10"/>
      <c r="G8" s="10">
        <v>597133588</v>
      </c>
      <c r="H8" s="10"/>
      <c r="I8" s="10">
        <f>E8-G8</f>
        <v>-129694303</v>
      </c>
      <c r="J8" s="10"/>
      <c r="K8" s="10">
        <v>276669</v>
      </c>
      <c r="L8" s="10"/>
      <c r="M8" s="10">
        <v>2377015109</v>
      </c>
      <c r="N8" s="10"/>
      <c r="O8" s="10">
        <v>2442548211</v>
      </c>
      <c r="P8" s="10"/>
      <c r="Q8" s="10">
        <f>M8-O8</f>
        <v>-65533102</v>
      </c>
    </row>
    <row r="9" spans="1:17" x14ac:dyDescent="0.55000000000000004">
      <c r="A9" s="1" t="s">
        <v>21</v>
      </c>
      <c r="C9" s="10">
        <v>105881</v>
      </c>
      <c r="D9" s="10"/>
      <c r="E9" s="10">
        <v>470479975</v>
      </c>
      <c r="F9" s="10"/>
      <c r="G9" s="10">
        <v>729545837</v>
      </c>
      <c r="H9" s="10"/>
      <c r="I9" s="10">
        <f t="shared" ref="I9:I31" si="0">E9-G9</f>
        <v>-259065862</v>
      </c>
      <c r="J9" s="10"/>
      <c r="K9" s="10">
        <v>300000</v>
      </c>
      <c r="L9" s="10"/>
      <c r="M9" s="10">
        <v>1399397074</v>
      </c>
      <c r="N9" s="10"/>
      <c r="O9" s="10">
        <v>2067072947</v>
      </c>
      <c r="P9" s="10"/>
      <c r="Q9" s="10">
        <f t="shared" ref="Q9:Q31" si="1">M9-O9</f>
        <v>-667675873</v>
      </c>
    </row>
    <row r="10" spans="1:17" x14ac:dyDescent="0.55000000000000004">
      <c r="A10" s="1" t="s">
        <v>27</v>
      </c>
      <c r="C10" s="10">
        <v>110000</v>
      </c>
      <c r="D10" s="10"/>
      <c r="E10" s="10">
        <v>399875935</v>
      </c>
      <c r="F10" s="10"/>
      <c r="G10" s="10">
        <v>390350285</v>
      </c>
      <c r="H10" s="10"/>
      <c r="I10" s="10">
        <f t="shared" si="0"/>
        <v>9525650</v>
      </c>
      <c r="J10" s="10"/>
      <c r="K10" s="10">
        <v>110000</v>
      </c>
      <c r="L10" s="10"/>
      <c r="M10" s="10">
        <v>399875935</v>
      </c>
      <c r="N10" s="10"/>
      <c r="O10" s="10">
        <v>390350285</v>
      </c>
      <c r="P10" s="10"/>
      <c r="Q10" s="10">
        <f t="shared" si="1"/>
        <v>9525650</v>
      </c>
    </row>
    <row r="11" spans="1:17" x14ac:dyDescent="0.55000000000000004">
      <c r="A11" s="1" t="s">
        <v>24</v>
      </c>
      <c r="C11" s="10">
        <v>0</v>
      </c>
      <c r="D11" s="10"/>
      <c r="E11" s="10">
        <v>0</v>
      </c>
      <c r="F11" s="10"/>
      <c r="G11" s="10">
        <v>0</v>
      </c>
      <c r="H11" s="10"/>
      <c r="I11" s="10">
        <f t="shared" si="0"/>
        <v>0</v>
      </c>
      <c r="J11" s="10"/>
      <c r="K11" s="10">
        <v>38320</v>
      </c>
      <c r="L11" s="10"/>
      <c r="M11" s="10">
        <v>158081795</v>
      </c>
      <c r="N11" s="10"/>
      <c r="O11" s="10">
        <v>159237351</v>
      </c>
      <c r="P11" s="10"/>
      <c r="Q11" s="10">
        <f t="shared" si="1"/>
        <v>-1155556</v>
      </c>
    </row>
    <row r="12" spans="1:17" x14ac:dyDescent="0.55000000000000004">
      <c r="A12" s="1" t="s">
        <v>96</v>
      </c>
      <c r="C12" s="10">
        <v>0</v>
      </c>
      <c r="D12" s="10"/>
      <c r="E12" s="10">
        <v>0</v>
      </c>
      <c r="F12" s="10"/>
      <c r="G12" s="10">
        <v>0</v>
      </c>
      <c r="H12" s="10"/>
      <c r="I12" s="10">
        <f t="shared" si="0"/>
        <v>0</v>
      </c>
      <c r="J12" s="10"/>
      <c r="K12" s="10">
        <v>120190</v>
      </c>
      <c r="L12" s="10"/>
      <c r="M12" s="10">
        <v>686980503</v>
      </c>
      <c r="N12" s="10"/>
      <c r="O12" s="10">
        <v>588533207</v>
      </c>
      <c r="P12" s="10"/>
      <c r="Q12" s="10">
        <f t="shared" si="1"/>
        <v>98447296</v>
      </c>
    </row>
    <row r="13" spans="1:17" x14ac:dyDescent="0.55000000000000004">
      <c r="A13" s="1" t="s">
        <v>25</v>
      </c>
      <c r="C13" s="10">
        <v>0</v>
      </c>
      <c r="D13" s="10"/>
      <c r="E13" s="10">
        <v>0</v>
      </c>
      <c r="F13" s="10"/>
      <c r="G13" s="10">
        <v>0</v>
      </c>
      <c r="H13" s="10"/>
      <c r="I13" s="10">
        <f t="shared" si="0"/>
        <v>0</v>
      </c>
      <c r="J13" s="10"/>
      <c r="K13" s="10">
        <v>34512</v>
      </c>
      <c r="L13" s="10"/>
      <c r="M13" s="10">
        <v>486670960</v>
      </c>
      <c r="N13" s="10"/>
      <c r="O13" s="10">
        <v>497174547</v>
      </c>
      <c r="P13" s="10"/>
      <c r="Q13" s="10">
        <f t="shared" si="1"/>
        <v>-10503587</v>
      </c>
    </row>
    <row r="14" spans="1:17" x14ac:dyDescent="0.55000000000000004">
      <c r="A14" s="1" t="s">
        <v>97</v>
      </c>
      <c r="C14" s="10">
        <v>0</v>
      </c>
      <c r="D14" s="10"/>
      <c r="E14" s="10">
        <v>0</v>
      </c>
      <c r="F14" s="10"/>
      <c r="G14" s="10">
        <v>0</v>
      </c>
      <c r="H14" s="10"/>
      <c r="I14" s="10">
        <f t="shared" si="0"/>
        <v>0</v>
      </c>
      <c r="J14" s="10"/>
      <c r="K14" s="10">
        <v>11853</v>
      </c>
      <c r="L14" s="10"/>
      <c r="M14" s="10">
        <v>311156812</v>
      </c>
      <c r="N14" s="10"/>
      <c r="O14" s="10">
        <v>296159058</v>
      </c>
      <c r="P14" s="10"/>
      <c r="Q14" s="10">
        <f t="shared" si="1"/>
        <v>14997754</v>
      </c>
    </row>
    <row r="15" spans="1:17" x14ac:dyDescent="0.55000000000000004">
      <c r="A15" s="1" t="s">
        <v>78</v>
      </c>
      <c r="C15" s="10">
        <v>0</v>
      </c>
      <c r="D15" s="10"/>
      <c r="E15" s="10">
        <v>0</v>
      </c>
      <c r="F15" s="10"/>
      <c r="G15" s="10">
        <v>0</v>
      </c>
      <c r="H15" s="10"/>
      <c r="I15" s="10">
        <f t="shared" si="0"/>
        <v>0</v>
      </c>
      <c r="J15" s="10"/>
      <c r="K15" s="10">
        <v>27657</v>
      </c>
      <c r="L15" s="10"/>
      <c r="M15" s="10">
        <v>824773228</v>
      </c>
      <c r="N15" s="10"/>
      <c r="O15" s="10">
        <v>718733847</v>
      </c>
      <c r="P15" s="10"/>
      <c r="Q15" s="10">
        <f t="shared" si="1"/>
        <v>106039381</v>
      </c>
    </row>
    <row r="16" spans="1:17" x14ac:dyDescent="0.55000000000000004">
      <c r="A16" s="1" t="s">
        <v>16</v>
      </c>
      <c r="C16" s="10">
        <v>0</v>
      </c>
      <c r="D16" s="10"/>
      <c r="E16" s="10">
        <v>0</v>
      </c>
      <c r="F16" s="10"/>
      <c r="G16" s="10">
        <v>0</v>
      </c>
      <c r="H16" s="10"/>
      <c r="I16" s="10">
        <f t="shared" si="0"/>
        <v>0</v>
      </c>
      <c r="J16" s="10"/>
      <c r="K16" s="10">
        <v>26095</v>
      </c>
      <c r="L16" s="10"/>
      <c r="M16" s="10">
        <v>588090268</v>
      </c>
      <c r="N16" s="10"/>
      <c r="O16" s="10">
        <v>340126181</v>
      </c>
      <c r="P16" s="10"/>
      <c r="Q16" s="10">
        <f t="shared" si="1"/>
        <v>247964087</v>
      </c>
    </row>
    <row r="17" spans="1:17" x14ac:dyDescent="0.55000000000000004">
      <c r="A17" s="1" t="s">
        <v>15</v>
      </c>
      <c r="C17" s="10">
        <v>0</v>
      </c>
      <c r="D17" s="10"/>
      <c r="E17" s="10">
        <v>0</v>
      </c>
      <c r="F17" s="10"/>
      <c r="G17" s="10">
        <v>0</v>
      </c>
      <c r="H17" s="10"/>
      <c r="I17" s="10">
        <f t="shared" si="0"/>
        <v>0</v>
      </c>
      <c r="J17" s="10"/>
      <c r="K17" s="10">
        <v>326012</v>
      </c>
      <c r="L17" s="10"/>
      <c r="M17" s="10">
        <v>2176771883</v>
      </c>
      <c r="N17" s="10"/>
      <c r="O17" s="10">
        <v>1698988660</v>
      </c>
      <c r="P17" s="10"/>
      <c r="Q17" s="10">
        <f t="shared" si="1"/>
        <v>477783223</v>
      </c>
    </row>
    <row r="18" spans="1:17" x14ac:dyDescent="0.55000000000000004">
      <c r="A18" s="1" t="s">
        <v>98</v>
      </c>
      <c r="C18" s="10">
        <v>0</v>
      </c>
      <c r="D18" s="10"/>
      <c r="E18" s="10">
        <v>0</v>
      </c>
      <c r="F18" s="10"/>
      <c r="G18" s="10">
        <v>0</v>
      </c>
      <c r="H18" s="10"/>
      <c r="I18" s="10">
        <f t="shared" si="0"/>
        <v>0</v>
      </c>
      <c r="J18" s="10"/>
      <c r="K18" s="10">
        <v>100712</v>
      </c>
      <c r="L18" s="10"/>
      <c r="M18" s="10">
        <v>318350632</v>
      </c>
      <c r="N18" s="10"/>
      <c r="O18" s="10">
        <v>318350632</v>
      </c>
      <c r="P18" s="10"/>
      <c r="Q18" s="10">
        <f t="shared" si="1"/>
        <v>0</v>
      </c>
    </row>
    <row r="19" spans="1:17" x14ac:dyDescent="0.55000000000000004">
      <c r="A19" s="1" t="s">
        <v>30</v>
      </c>
      <c r="C19" s="10">
        <v>0</v>
      </c>
      <c r="D19" s="10"/>
      <c r="E19" s="10">
        <v>0</v>
      </c>
      <c r="F19" s="10"/>
      <c r="G19" s="10">
        <v>0</v>
      </c>
      <c r="H19" s="10"/>
      <c r="I19" s="10">
        <f t="shared" si="0"/>
        <v>0</v>
      </c>
      <c r="J19" s="10"/>
      <c r="K19" s="10">
        <v>39126</v>
      </c>
      <c r="L19" s="10"/>
      <c r="M19" s="10">
        <v>1183662605</v>
      </c>
      <c r="N19" s="10"/>
      <c r="O19" s="10">
        <v>1130561774</v>
      </c>
      <c r="P19" s="10"/>
      <c r="Q19" s="10">
        <f t="shared" si="1"/>
        <v>53100831</v>
      </c>
    </row>
    <row r="20" spans="1:17" x14ac:dyDescent="0.55000000000000004">
      <c r="A20" s="1" t="s">
        <v>99</v>
      </c>
      <c r="C20" s="10">
        <v>0</v>
      </c>
      <c r="D20" s="10"/>
      <c r="E20" s="10">
        <v>0</v>
      </c>
      <c r="F20" s="10"/>
      <c r="G20" s="10">
        <v>0</v>
      </c>
      <c r="H20" s="10"/>
      <c r="I20" s="10">
        <f t="shared" si="0"/>
        <v>0</v>
      </c>
      <c r="J20" s="10"/>
      <c r="K20" s="10">
        <v>39104</v>
      </c>
      <c r="L20" s="10"/>
      <c r="M20" s="10">
        <v>1103314381</v>
      </c>
      <c r="N20" s="10"/>
      <c r="O20" s="10">
        <v>929929829</v>
      </c>
      <c r="P20" s="10"/>
      <c r="Q20" s="10">
        <f t="shared" si="1"/>
        <v>173384552</v>
      </c>
    </row>
    <row r="21" spans="1:17" x14ac:dyDescent="0.55000000000000004">
      <c r="A21" s="1" t="s">
        <v>31</v>
      </c>
      <c r="C21" s="10">
        <v>0</v>
      </c>
      <c r="D21" s="10"/>
      <c r="E21" s="10">
        <v>0</v>
      </c>
      <c r="F21" s="10"/>
      <c r="G21" s="10">
        <v>0</v>
      </c>
      <c r="H21" s="10"/>
      <c r="I21" s="10">
        <f t="shared" si="0"/>
        <v>0</v>
      </c>
      <c r="J21" s="10"/>
      <c r="K21" s="10">
        <v>5253</v>
      </c>
      <c r="L21" s="10"/>
      <c r="M21" s="10">
        <v>134251062</v>
      </c>
      <c r="N21" s="10"/>
      <c r="O21" s="10">
        <v>144591556</v>
      </c>
      <c r="P21" s="10"/>
      <c r="Q21" s="10">
        <f t="shared" si="1"/>
        <v>-10340494</v>
      </c>
    </row>
    <row r="22" spans="1:17" x14ac:dyDescent="0.55000000000000004">
      <c r="A22" s="1" t="s">
        <v>100</v>
      </c>
      <c r="C22" s="10">
        <v>0</v>
      </c>
      <c r="D22" s="10"/>
      <c r="E22" s="10">
        <v>0</v>
      </c>
      <c r="F22" s="10"/>
      <c r="G22" s="10">
        <v>0</v>
      </c>
      <c r="H22" s="10"/>
      <c r="I22" s="10">
        <f t="shared" si="0"/>
        <v>0</v>
      </c>
      <c r="J22" s="10"/>
      <c r="K22" s="10">
        <v>13047</v>
      </c>
      <c r="L22" s="10"/>
      <c r="M22" s="10">
        <v>215470753</v>
      </c>
      <c r="N22" s="10"/>
      <c r="O22" s="10">
        <v>155298441</v>
      </c>
      <c r="P22" s="10"/>
      <c r="Q22" s="10">
        <f t="shared" si="1"/>
        <v>60172312</v>
      </c>
    </row>
    <row r="23" spans="1:17" x14ac:dyDescent="0.55000000000000004">
      <c r="A23" s="1" t="s">
        <v>23</v>
      </c>
      <c r="C23" s="10">
        <v>0</v>
      </c>
      <c r="D23" s="10"/>
      <c r="E23" s="10">
        <v>0</v>
      </c>
      <c r="F23" s="10"/>
      <c r="G23" s="10">
        <v>0</v>
      </c>
      <c r="H23" s="10"/>
      <c r="I23" s="10">
        <f t="shared" si="0"/>
        <v>0</v>
      </c>
      <c r="J23" s="10"/>
      <c r="K23" s="10">
        <v>44953</v>
      </c>
      <c r="L23" s="10"/>
      <c r="M23" s="10">
        <v>491865550</v>
      </c>
      <c r="N23" s="10"/>
      <c r="O23" s="10">
        <v>422124811</v>
      </c>
      <c r="P23" s="10"/>
      <c r="Q23" s="10">
        <f t="shared" si="1"/>
        <v>69740739</v>
      </c>
    </row>
    <row r="24" spans="1:17" x14ac:dyDescent="0.55000000000000004">
      <c r="A24" s="1" t="s">
        <v>85</v>
      </c>
      <c r="C24" s="10">
        <v>0</v>
      </c>
      <c r="D24" s="10"/>
      <c r="E24" s="10">
        <v>0</v>
      </c>
      <c r="F24" s="10"/>
      <c r="G24" s="10">
        <v>0</v>
      </c>
      <c r="H24" s="10"/>
      <c r="I24" s="10">
        <f t="shared" si="0"/>
        <v>0</v>
      </c>
      <c r="J24" s="10"/>
      <c r="K24" s="10">
        <v>27423</v>
      </c>
      <c r="L24" s="10"/>
      <c r="M24" s="10">
        <v>1341172472</v>
      </c>
      <c r="N24" s="10"/>
      <c r="O24" s="10">
        <v>1374765446</v>
      </c>
      <c r="P24" s="10"/>
      <c r="Q24" s="10">
        <f t="shared" si="1"/>
        <v>-33592974</v>
      </c>
    </row>
    <row r="25" spans="1:17" x14ac:dyDescent="0.55000000000000004">
      <c r="A25" s="1" t="s">
        <v>22</v>
      </c>
      <c r="C25" s="10">
        <v>0</v>
      </c>
      <c r="D25" s="10"/>
      <c r="E25" s="10">
        <v>0</v>
      </c>
      <c r="F25" s="10"/>
      <c r="G25" s="10">
        <v>0</v>
      </c>
      <c r="H25" s="10"/>
      <c r="I25" s="10">
        <f t="shared" si="0"/>
        <v>0</v>
      </c>
      <c r="J25" s="10"/>
      <c r="K25" s="10">
        <v>421875</v>
      </c>
      <c r="L25" s="10"/>
      <c r="M25" s="10">
        <v>418945489</v>
      </c>
      <c r="N25" s="10"/>
      <c r="O25" s="10">
        <v>454947423</v>
      </c>
      <c r="P25" s="10"/>
      <c r="Q25" s="10">
        <f t="shared" si="1"/>
        <v>-36001934</v>
      </c>
    </row>
    <row r="26" spans="1:17" x14ac:dyDescent="0.55000000000000004">
      <c r="A26" s="1" t="s">
        <v>101</v>
      </c>
      <c r="C26" s="10">
        <v>0</v>
      </c>
      <c r="D26" s="10"/>
      <c r="E26" s="10">
        <v>0</v>
      </c>
      <c r="F26" s="10"/>
      <c r="G26" s="10">
        <v>0</v>
      </c>
      <c r="H26" s="10"/>
      <c r="I26" s="10">
        <f t="shared" si="0"/>
        <v>0</v>
      </c>
      <c r="J26" s="10"/>
      <c r="K26" s="10">
        <v>130801</v>
      </c>
      <c r="L26" s="10"/>
      <c r="M26" s="10">
        <v>1622251429</v>
      </c>
      <c r="N26" s="10"/>
      <c r="O26" s="10">
        <v>1397825127</v>
      </c>
      <c r="P26" s="10"/>
      <c r="Q26" s="10">
        <f t="shared" si="1"/>
        <v>224426302</v>
      </c>
    </row>
    <row r="27" spans="1:17" x14ac:dyDescent="0.55000000000000004">
      <c r="A27" s="1" t="s">
        <v>102</v>
      </c>
      <c r="C27" s="10">
        <v>0</v>
      </c>
      <c r="D27" s="10"/>
      <c r="E27" s="10">
        <v>0</v>
      </c>
      <c r="F27" s="10"/>
      <c r="G27" s="10">
        <v>0</v>
      </c>
      <c r="H27" s="10"/>
      <c r="I27" s="10">
        <f t="shared" si="0"/>
        <v>0</v>
      </c>
      <c r="J27" s="10"/>
      <c r="K27" s="10">
        <v>163</v>
      </c>
      <c r="L27" s="10"/>
      <c r="M27" s="10">
        <v>11901153</v>
      </c>
      <c r="N27" s="10"/>
      <c r="O27" s="10">
        <v>11896482</v>
      </c>
      <c r="P27" s="10"/>
      <c r="Q27" s="10">
        <f t="shared" si="1"/>
        <v>4671</v>
      </c>
    </row>
    <row r="28" spans="1:17" x14ac:dyDescent="0.55000000000000004">
      <c r="A28" s="1" t="s">
        <v>18</v>
      </c>
      <c r="C28" s="10">
        <v>0</v>
      </c>
      <c r="D28" s="10"/>
      <c r="E28" s="10">
        <v>0</v>
      </c>
      <c r="F28" s="10"/>
      <c r="G28" s="10">
        <v>0</v>
      </c>
      <c r="H28" s="10"/>
      <c r="I28" s="10">
        <f t="shared" si="0"/>
        <v>0</v>
      </c>
      <c r="J28" s="10"/>
      <c r="K28" s="10">
        <v>7803</v>
      </c>
      <c r="L28" s="10"/>
      <c r="M28" s="10">
        <v>272363395</v>
      </c>
      <c r="N28" s="10"/>
      <c r="O28" s="10">
        <v>218429525</v>
      </c>
      <c r="P28" s="10"/>
      <c r="Q28" s="10">
        <f t="shared" si="1"/>
        <v>53933870</v>
      </c>
    </row>
    <row r="29" spans="1:17" x14ac:dyDescent="0.55000000000000004">
      <c r="A29" s="1" t="s">
        <v>88</v>
      </c>
      <c r="C29" s="10">
        <v>0</v>
      </c>
      <c r="D29" s="10"/>
      <c r="E29" s="10">
        <v>0</v>
      </c>
      <c r="F29" s="10"/>
      <c r="G29" s="10">
        <v>0</v>
      </c>
      <c r="H29" s="10"/>
      <c r="I29" s="10">
        <f t="shared" si="0"/>
        <v>0</v>
      </c>
      <c r="J29" s="10"/>
      <c r="K29" s="10">
        <v>700000</v>
      </c>
      <c r="L29" s="10"/>
      <c r="M29" s="10">
        <v>5663367395</v>
      </c>
      <c r="N29" s="10"/>
      <c r="O29" s="10">
        <v>4063686480</v>
      </c>
      <c r="P29" s="10"/>
      <c r="Q29" s="10">
        <f t="shared" si="1"/>
        <v>1599680915</v>
      </c>
    </row>
    <row r="30" spans="1:17" x14ac:dyDescent="0.55000000000000004">
      <c r="A30" s="1" t="s">
        <v>90</v>
      </c>
      <c r="C30" s="10">
        <v>0</v>
      </c>
      <c r="D30" s="10"/>
      <c r="E30" s="10">
        <v>0</v>
      </c>
      <c r="F30" s="10"/>
      <c r="G30" s="10">
        <v>0</v>
      </c>
      <c r="H30" s="10"/>
      <c r="I30" s="10">
        <f t="shared" si="0"/>
        <v>0</v>
      </c>
      <c r="J30" s="10"/>
      <c r="K30" s="10">
        <v>400000</v>
      </c>
      <c r="L30" s="10"/>
      <c r="M30" s="10">
        <v>7910813258</v>
      </c>
      <c r="N30" s="10"/>
      <c r="O30" s="10">
        <v>6886247034</v>
      </c>
      <c r="P30" s="10"/>
      <c r="Q30" s="10">
        <f t="shared" si="1"/>
        <v>1024566224</v>
      </c>
    </row>
    <row r="31" spans="1:17" x14ac:dyDescent="0.55000000000000004">
      <c r="A31" s="1" t="s">
        <v>42</v>
      </c>
      <c r="C31" s="10">
        <v>0</v>
      </c>
      <c r="D31" s="10"/>
      <c r="E31" s="10">
        <v>0</v>
      </c>
      <c r="F31" s="10"/>
      <c r="G31" s="10">
        <v>0</v>
      </c>
      <c r="H31" s="10"/>
      <c r="I31" s="10">
        <f t="shared" si="0"/>
        <v>0</v>
      </c>
      <c r="J31" s="10"/>
      <c r="K31" s="10">
        <v>5321</v>
      </c>
      <c r="L31" s="10"/>
      <c r="M31" s="10">
        <v>4633569725</v>
      </c>
      <c r="N31" s="10"/>
      <c r="O31" s="10">
        <v>4482778649</v>
      </c>
      <c r="P31" s="10"/>
      <c r="Q31" s="10">
        <f t="shared" si="1"/>
        <v>150791076</v>
      </c>
    </row>
    <row r="32" spans="1:17" ht="24.75" thickBot="1" x14ac:dyDescent="0.6">
      <c r="C32" s="10"/>
      <c r="D32" s="10"/>
      <c r="E32" s="13">
        <f>SUM(E8:E31)</f>
        <v>1337795195</v>
      </c>
      <c r="F32" s="10"/>
      <c r="G32" s="13">
        <f>SUM(G8:G31)</f>
        <v>1717029710</v>
      </c>
      <c r="H32" s="10"/>
      <c r="I32" s="13">
        <f>SUM(I8:I31)</f>
        <v>-379234515</v>
      </c>
      <c r="J32" s="10"/>
      <c r="K32" s="10"/>
      <c r="L32" s="10"/>
      <c r="M32" s="13">
        <f>SUM(M8:M31)</f>
        <v>34730112866</v>
      </c>
      <c r="N32" s="10"/>
      <c r="O32" s="13">
        <f>SUM(O8:O31)</f>
        <v>31190357503</v>
      </c>
      <c r="P32" s="10"/>
      <c r="Q32" s="13">
        <f>SUM(Q8:Q31)</f>
        <v>3539755363</v>
      </c>
    </row>
    <row r="33" spans="15:17" ht="24.75" thickTop="1" x14ac:dyDescent="0.55000000000000004">
      <c r="Q33" s="14"/>
    </row>
    <row r="34" spans="15:17" x14ac:dyDescent="0.55000000000000004">
      <c r="Q34" s="14"/>
    </row>
    <row r="37" spans="15:17" x14ac:dyDescent="0.55000000000000004">
      <c r="Q37" s="14"/>
    </row>
    <row r="38" spans="15:17" x14ac:dyDescent="0.55000000000000004">
      <c r="Q38" s="3"/>
    </row>
    <row r="39" spans="15:17" x14ac:dyDescent="0.55000000000000004">
      <c r="O39" s="15"/>
      <c r="Q39" s="3"/>
    </row>
    <row r="40" spans="15:17" x14ac:dyDescent="0.55000000000000004">
      <c r="O40" s="16"/>
    </row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U37"/>
  <sheetViews>
    <sheetView rightToLeft="1" workbookViewId="0">
      <selection activeCell="J39" sqref="J39"/>
    </sheetView>
  </sheetViews>
  <sheetFormatPr defaultRowHeight="24" x14ac:dyDescent="0.55000000000000004"/>
  <cols>
    <col min="1" max="1" width="26" style="1" bestFit="1" customWidth="1"/>
    <col min="2" max="2" width="1" style="1" customWidth="1"/>
    <col min="3" max="3" width="18.85546875" style="1" bestFit="1" customWidth="1"/>
    <col min="4" max="4" width="1" style="1" customWidth="1"/>
    <col min="5" max="5" width="19.5703125" style="1" bestFit="1" customWidth="1"/>
    <col min="6" max="6" width="1" style="1" customWidth="1"/>
    <col min="7" max="7" width="14.28515625" style="1" bestFit="1" customWidth="1"/>
    <col min="8" max="8" width="1" style="1" customWidth="1"/>
    <col min="9" max="9" width="14" style="1" bestFit="1" customWidth="1"/>
    <col min="10" max="10" width="1" style="1" customWidth="1"/>
    <col min="11" max="11" width="21.7109375" style="1" bestFit="1" customWidth="1"/>
    <col min="12" max="12" width="1" style="1" customWidth="1"/>
    <col min="13" max="13" width="18.85546875" style="1" bestFit="1" customWidth="1"/>
    <col min="14" max="14" width="1" style="1" customWidth="1"/>
    <col min="15" max="15" width="19.5703125" style="1" bestFit="1" customWidth="1"/>
    <col min="16" max="16" width="1" style="1" customWidth="1"/>
    <col min="17" max="17" width="15" style="1" bestFit="1" customWidth="1"/>
    <col min="18" max="18" width="1" style="1" customWidth="1"/>
    <col min="19" max="19" width="15" style="1" bestFit="1" customWidth="1"/>
    <col min="20" max="20" width="1" style="1" customWidth="1"/>
    <col min="21" max="21" width="21.7109375" style="1" bestFit="1" customWidth="1"/>
    <col min="22" max="22" width="1" style="1" customWidth="1"/>
    <col min="23" max="23" width="9.140625" style="1" customWidth="1"/>
    <col min="24" max="16384" width="9.140625" style="1"/>
  </cols>
  <sheetData>
    <row r="2" spans="1:21" ht="24.75" x14ac:dyDescent="0.55000000000000004">
      <c r="A2" s="19" t="s">
        <v>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</row>
    <row r="3" spans="1:21" ht="24.75" x14ac:dyDescent="0.55000000000000004">
      <c r="A3" s="19" t="s">
        <v>62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</row>
    <row r="4" spans="1:21" ht="24.75" x14ac:dyDescent="0.55000000000000004">
      <c r="A4" s="19" t="s">
        <v>2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</row>
    <row r="6" spans="1:21" ht="24.75" x14ac:dyDescent="0.55000000000000004">
      <c r="A6" s="19" t="s">
        <v>3</v>
      </c>
      <c r="C6" s="20" t="s">
        <v>64</v>
      </c>
      <c r="D6" s="20" t="s">
        <v>64</v>
      </c>
      <c r="E6" s="20" t="s">
        <v>64</v>
      </c>
      <c r="F6" s="20" t="s">
        <v>64</v>
      </c>
      <c r="G6" s="20" t="s">
        <v>64</v>
      </c>
      <c r="H6" s="20" t="s">
        <v>64</v>
      </c>
      <c r="I6" s="20" t="s">
        <v>64</v>
      </c>
      <c r="J6" s="20" t="s">
        <v>64</v>
      </c>
      <c r="K6" s="20" t="s">
        <v>64</v>
      </c>
      <c r="M6" s="20" t="s">
        <v>65</v>
      </c>
      <c r="N6" s="20" t="s">
        <v>65</v>
      </c>
      <c r="O6" s="20" t="s">
        <v>65</v>
      </c>
      <c r="P6" s="20" t="s">
        <v>65</v>
      </c>
      <c r="Q6" s="20" t="s">
        <v>65</v>
      </c>
      <c r="R6" s="20" t="s">
        <v>65</v>
      </c>
      <c r="S6" s="20" t="s">
        <v>65</v>
      </c>
      <c r="T6" s="20" t="s">
        <v>65</v>
      </c>
      <c r="U6" s="20" t="s">
        <v>65</v>
      </c>
    </row>
    <row r="7" spans="1:21" ht="24.75" x14ac:dyDescent="0.55000000000000004">
      <c r="A7" s="20" t="s">
        <v>3</v>
      </c>
      <c r="C7" s="20" t="s">
        <v>103</v>
      </c>
      <c r="E7" s="20" t="s">
        <v>104</v>
      </c>
      <c r="G7" s="20" t="s">
        <v>105</v>
      </c>
      <c r="I7" s="20" t="s">
        <v>52</v>
      </c>
      <c r="K7" s="20" t="s">
        <v>106</v>
      </c>
      <c r="M7" s="20" t="s">
        <v>103</v>
      </c>
      <c r="O7" s="20" t="s">
        <v>104</v>
      </c>
      <c r="Q7" s="20" t="s">
        <v>105</v>
      </c>
      <c r="S7" s="20" t="s">
        <v>52</v>
      </c>
      <c r="U7" s="20" t="s">
        <v>106</v>
      </c>
    </row>
    <row r="8" spans="1:21" x14ac:dyDescent="0.55000000000000004">
      <c r="A8" s="1" t="s">
        <v>29</v>
      </c>
      <c r="C8" s="10">
        <v>0</v>
      </c>
      <c r="D8" s="10"/>
      <c r="E8" s="10">
        <v>105498598</v>
      </c>
      <c r="F8" s="10"/>
      <c r="G8" s="10">
        <v>-129694303</v>
      </c>
      <c r="H8" s="10"/>
      <c r="I8" s="10">
        <f>C8+E8+G8</f>
        <v>-24195705</v>
      </c>
      <c r="J8" s="10"/>
      <c r="K8" s="8">
        <f>I8/$I$36</f>
        <v>4.9121341742136872E-2</v>
      </c>
      <c r="L8" s="10"/>
      <c r="M8" s="10">
        <v>230361900</v>
      </c>
      <c r="N8" s="10"/>
      <c r="O8" s="10">
        <v>-152833532</v>
      </c>
      <c r="P8" s="10"/>
      <c r="Q8" s="10">
        <v>-65533102</v>
      </c>
      <c r="R8" s="10"/>
      <c r="S8" s="10">
        <f>M8+O8+Q8</f>
        <v>11995266</v>
      </c>
      <c r="T8" s="10"/>
      <c r="U8" s="8">
        <f>S8/$S$36</f>
        <v>3.2456515184779689E-3</v>
      </c>
    </row>
    <row r="9" spans="1:21" x14ac:dyDescent="0.55000000000000004">
      <c r="A9" s="1" t="s">
        <v>21</v>
      </c>
      <c r="C9" s="10">
        <v>0</v>
      </c>
      <c r="D9" s="10"/>
      <c r="E9" s="10">
        <v>0</v>
      </c>
      <c r="F9" s="10"/>
      <c r="G9" s="10">
        <v>-259065862</v>
      </c>
      <c r="H9" s="10"/>
      <c r="I9" s="10">
        <f t="shared" ref="I9:I35" si="0">C9+E9+G9</f>
        <v>-259065862</v>
      </c>
      <c r="J9" s="10"/>
      <c r="K9" s="8">
        <f t="shared" ref="K9:K35" si="1">I9/$I$36</f>
        <v>0.52594717703093463</v>
      </c>
      <c r="L9" s="10"/>
      <c r="M9" s="10">
        <v>126000000</v>
      </c>
      <c r="N9" s="10"/>
      <c r="O9" s="10">
        <v>0</v>
      </c>
      <c r="P9" s="10"/>
      <c r="Q9" s="10">
        <v>-667675873</v>
      </c>
      <c r="R9" s="10"/>
      <c r="S9" s="10">
        <f t="shared" ref="S9:S35" si="2">M9+O9+Q9</f>
        <v>-541675873</v>
      </c>
      <c r="T9" s="10"/>
      <c r="U9" s="8">
        <f t="shared" ref="U9:U35" si="3">S9/$S$36</f>
        <v>-0.146565413366017</v>
      </c>
    </row>
    <row r="10" spans="1:21" x14ac:dyDescent="0.55000000000000004">
      <c r="A10" s="1" t="s">
        <v>27</v>
      </c>
      <c r="C10" s="10">
        <v>0</v>
      </c>
      <c r="D10" s="10"/>
      <c r="E10" s="10">
        <v>-45705601</v>
      </c>
      <c r="F10" s="10"/>
      <c r="G10" s="10">
        <v>9525650</v>
      </c>
      <c r="H10" s="10"/>
      <c r="I10" s="10">
        <f t="shared" si="0"/>
        <v>-36179951</v>
      </c>
      <c r="J10" s="10"/>
      <c r="K10" s="8">
        <f t="shared" si="1"/>
        <v>7.3451372352438857E-2</v>
      </c>
      <c r="L10" s="10"/>
      <c r="M10" s="10">
        <v>0</v>
      </c>
      <c r="N10" s="10"/>
      <c r="O10" s="10">
        <v>10323036</v>
      </c>
      <c r="P10" s="10"/>
      <c r="Q10" s="10">
        <v>9525650</v>
      </c>
      <c r="R10" s="10"/>
      <c r="S10" s="10">
        <f t="shared" si="2"/>
        <v>19848686</v>
      </c>
      <c r="T10" s="10"/>
      <c r="U10" s="8">
        <f t="shared" si="3"/>
        <v>5.3706118610202056E-3</v>
      </c>
    </row>
    <row r="11" spans="1:21" x14ac:dyDescent="0.55000000000000004">
      <c r="A11" s="1" t="s">
        <v>24</v>
      </c>
      <c r="C11" s="10">
        <v>0</v>
      </c>
      <c r="D11" s="10"/>
      <c r="E11" s="10">
        <v>-52301992</v>
      </c>
      <c r="F11" s="10"/>
      <c r="G11" s="10">
        <v>0</v>
      </c>
      <c r="H11" s="10"/>
      <c r="I11" s="10">
        <f t="shared" si="0"/>
        <v>-52301992</v>
      </c>
      <c r="J11" s="10"/>
      <c r="K11" s="8">
        <f t="shared" si="1"/>
        <v>0.10618182122928464</v>
      </c>
      <c r="L11" s="10"/>
      <c r="M11" s="10">
        <v>0</v>
      </c>
      <c r="N11" s="10"/>
      <c r="O11" s="10">
        <v>-103983231</v>
      </c>
      <c r="P11" s="10"/>
      <c r="Q11" s="10">
        <v>-1155556</v>
      </c>
      <c r="R11" s="10"/>
      <c r="S11" s="10">
        <f t="shared" si="2"/>
        <v>-105138787</v>
      </c>
      <c r="T11" s="10"/>
      <c r="U11" s="8">
        <f t="shared" si="3"/>
        <v>-2.8448211459210802E-2</v>
      </c>
    </row>
    <row r="12" spans="1:21" x14ac:dyDescent="0.55000000000000004">
      <c r="A12" s="1" t="s">
        <v>96</v>
      </c>
      <c r="C12" s="10">
        <v>0</v>
      </c>
      <c r="D12" s="10"/>
      <c r="E12" s="10">
        <v>0</v>
      </c>
      <c r="F12" s="10"/>
      <c r="G12" s="10">
        <v>0</v>
      </c>
      <c r="H12" s="10"/>
      <c r="I12" s="10">
        <f t="shared" si="0"/>
        <v>0</v>
      </c>
      <c r="J12" s="10"/>
      <c r="K12" s="8">
        <f t="shared" si="1"/>
        <v>0</v>
      </c>
      <c r="L12" s="10"/>
      <c r="M12" s="10">
        <v>0</v>
      </c>
      <c r="N12" s="10"/>
      <c r="O12" s="10">
        <v>0</v>
      </c>
      <c r="P12" s="10"/>
      <c r="Q12" s="10">
        <v>98447296</v>
      </c>
      <c r="R12" s="10"/>
      <c r="S12" s="10">
        <f t="shared" si="2"/>
        <v>98447296</v>
      </c>
      <c r="T12" s="10"/>
      <c r="U12" s="8">
        <f t="shared" si="3"/>
        <v>2.6637643196278437E-2</v>
      </c>
    </row>
    <row r="13" spans="1:21" x14ac:dyDescent="0.55000000000000004">
      <c r="A13" s="1" t="s">
        <v>25</v>
      </c>
      <c r="C13" s="10">
        <v>0</v>
      </c>
      <c r="D13" s="10"/>
      <c r="E13" s="10">
        <v>16067924</v>
      </c>
      <c r="F13" s="10"/>
      <c r="G13" s="10">
        <v>0</v>
      </c>
      <c r="H13" s="10"/>
      <c r="I13" s="10">
        <f t="shared" si="0"/>
        <v>16067924</v>
      </c>
      <c r="J13" s="10"/>
      <c r="K13" s="8">
        <f t="shared" si="1"/>
        <v>-3.262058228477669E-2</v>
      </c>
      <c r="L13" s="10"/>
      <c r="M13" s="10">
        <v>0</v>
      </c>
      <c r="N13" s="10"/>
      <c r="O13" s="10">
        <v>-135680235</v>
      </c>
      <c r="P13" s="10"/>
      <c r="Q13" s="10">
        <v>-10503587</v>
      </c>
      <c r="R13" s="10"/>
      <c r="S13" s="10">
        <f t="shared" si="2"/>
        <v>-146183822</v>
      </c>
      <c r="T13" s="10"/>
      <c r="U13" s="8">
        <f t="shared" si="3"/>
        <v>-3.9554082739908653E-2</v>
      </c>
    </row>
    <row r="14" spans="1:21" x14ac:dyDescent="0.55000000000000004">
      <c r="A14" s="1" t="s">
        <v>97</v>
      </c>
      <c r="C14" s="10">
        <v>0</v>
      </c>
      <c r="D14" s="10"/>
      <c r="E14" s="10">
        <v>0</v>
      </c>
      <c r="F14" s="10"/>
      <c r="G14" s="10">
        <v>0</v>
      </c>
      <c r="H14" s="10"/>
      <c r="I14" s="10">
        <f t="shared" si="0"/>
        <v>0</v>
      </c>
      <c r="J14" s="10"/>
      <c r="K14" s="8">
        <f t="shared" si="1"/>
        <v>0</v>
      </c>
      <c r="L14" s="10"/>
      <c r="M14" s="10">
        <v>0</v>
      </c>
      <c r="N14" s="10"/>
      <c r="O14" s="10">
        <v>0</v>
      </c>
      <c r="P14" s="10"/>
      <c r="Q14" s="10">
        <v>14997754</v>
      </c>
      <c r="R14" s="10"/>
      <c r="S14" s="10">
        <f t="shared" si="2"/>
        <v>14997754</v>
      </c>
      <c r="T14" s="10"/>
      <c r="U14" s="8">
        <f t="shared" si="3"/>
        <v>4.0580578241332065E-3</v>
      </c>
    </row>
    <row r="15" spans="1:21" x14ac:dyDescent="0.55000000000000004">
      <c r="A15" s="1" t="s">
        <v>78</v>
      </c>
      <c r="C15" s="10">
        <v>0</v>
      </c>
      <c r="D15" s="10"/>
      <c r="E15" s="10">
        <v>0</v>
      </c>
      <c r="F15" s="10"/>
      <c r="G15" s="10">
        <v>0</v>
      </c>
      <c r="H15" s="10"/>
      <c r="I15" s="10">
        <f t="shared" si="0"/>
        <v>0</v>
      </c>
      <c r="J15" s="10"/>
      <c r="K15" s="8">
        <f t="shared" si="1"/>
        <v>0</v>
      </c>
      <c r="L15" s="10"/>
      <c r="M15" s="10">
        <v>169537410</v>
      </c>
      <c r="N15" s="10"/>
      <c r="O15" s="10">
        <v>0</v>
      </c>
      <c r="P15" s="10"/>
      <c r="Q15" s="10">
        <v>106039381</v>
      </c>
      <c r="R15" s="10"/>
      <c r="S15" s="10">
        <f t="shared" si="2"/>
        <v>275576791</v>
      </c>
      <c r="T15" s="10"/>
      <c r="U15" s="8">
        <f t="shared" si="3"/>
        <v>7.4564935047412517E-2</v>
      </c>
    </row>
    <row r="16" spans="1:21" x14ac:dyDescent="0.55000000000000004">
      <c r="A16" s="1" t="s">
        <v>16</v>
      </c>
      <c r="C16" s="10">
        <v>0</v>
      </c>
      <c r="D16" s="10"/>
      <c r="E16" s="10">
        <v>10505459</v>
      </c>
      <c r="F16" s="10"/>
      <c r="G16" s="10">
        <v>0</v>
      </c>
      <c r="H16" s="10"/>
      <c r="I16" s="10">
        <f t="shared" si="0"/>
        <v>10505459</v>
      </c>
      <c r="J16" s="10"/>
      <c r="K16" s="8">
        <f t="shared" si="1"/>
        <v>-2.1327844826055181E-2</v>
      </c>
      <c r="L16" s="10"/>
      <c r="M16" s="10">
        <v>0</v>
      </c>
      <c r="N16" s="10"/>
      <c r="O16" s="10">
        <v>39991993</v>
      </c>
      <c r="P16" s="10"/>
      <c r="Q16" s="10">
        <v>247964087</v>
      </c>
      <c r="R16" s="10"/>
      <c r="S16" s="10">
        <f t="shared" si="2"/>
        <v>287956080</v>
      </c>
      <c r="T16" s="10"/>
      <c r="U16" s="8">
        <f t="shared" si="3"/>
        <v>7.7914494627043987E-2</v>
      </c>
    </row>
    <row r="17" spans="1:21" x14ac:dyDescent="0.55000000000000004">
      <c r="A17" s="1" t="s">
        <v>15</v>
      </c>
      <c r="C17" s="10">
        <v>0</v>
      </c>
      <c r="D17" s="10"/>
      <c r="E17" s="10">
        <v>355618405</v>
      </c>
      <c r="F17" s="10"/>
      <c r="G17" s="10">
        <v>0</v>
      </c>
      <c r="H17" s="10"/>
      <c r="I17" s="10">
        <f t="shared" si="0"/>
        <v>355618405</v>
      </c>
      <c r="J17" s="10"/>
      <c r="K17" s="8">
        <f t="shared" si="1"/>
        <v>-0.72196504304373998</v>
      </c>
      <c r="L17" s="10"/>
      <c r="M17" s="10">
        <v>234947700</v>
      </c>
      <c r="N17" s="10"/>
      <c r="O17" s="10">
        <v>171862285</v>
      </c>
      <c r="P17" s="10"/>
      <c r="Q17" s="10">
        <v>477783223</v>
      </c>
      <c r="R17" s="10"/>
      <c r="S17" s="10">
        <f t="shared" si="2"/>
        <v>884593208</v>
      </c>
      <c r="T17" s="10"/>
      <c r="U17" s="8">
        <f t="shared" si="3"/>
        <v>0.23935119811269692</v>
      </c>
    </row>
    <row r="18" spans="1:21" x14ac:dyDescent="0.55000000000000004">
      <c r="A18" s="1" t="s">
        <v>30</v>
      </c>
      <c r="C18" s="10">
        <v>0</v>
      </c>
      <c r="D18" s="10"/>
      <c r="E18" s="10">
        <v>-30511927</v>
      </c>
      <c r="F18" s="10"/>
      <c r="G18" s="10">
        <v>0</v>
      </c>
      <c r="H18" s="10"/>
      <c r="I18" s="10">
        <f t="shared" si="0"/>
        <v>-30511927</v>
      </c>
      <c r="J18" s="10"/>
      <c r="K18" s="8">
        <f t="shared" si="1"/>
        <v>6.1944332408505269E-2</v>
      </c>
      <c r="L18" s="10"/>
      <c r="M18" s="10">
        <v>0</v>
      </c>
      <c r="N18" s="10"/>
      <c r="O18" s="10">
        <v>63811074</v>
      </c>
      <c r="P18" s="10"/>
      <c r="Q18" s="10">
        <v>53100831</v>
      </c>
      <c r="R18" s="10"/>
      <c r="S18" s="10">
        <f t="shared" si="2"/>
        <v>116911905</v>
      </c>
      <c r="T18" s="10"/>
      <c r="U18" s="8">
        <f t="shared" si="3"/>
        <v>3.1633754682172284E-2</v>
      </c>
    </row>
    <row r="19" spans="1:21" x14ac:dyDescent="0.55000000000000004">
      <c r="A19" s="1" t="s">
        <v>99</v>
      </c>
      <c r="C19" s="10">
        <v>0</v>
      </c>
      <c r="D19" s="10"/>
      <c r="E19" s="10">
        <v>0</v>
      </c>
      <c r="F19" s="10"/>
      <c r="G19" s="10">
        <v>0</v>
      </c>
      <c r="H19" s="10"/>
      <c r="I19" s="10">
        <f t="shared" si="0"/>
        <v>0</v>
      </c>
      <c r="J19" s="10"/>
      <c r="K19" s="8">
        <f t="shared" si="1"/>
        <v>0</v>
      </c>
      <c r="L19" s="10"/>
      <c r="M19" s="10">
        <v>0</v>
      </c>
      <c r="N19" s="10"/>
      <c r="O19" s="10">
        <v>0</v>
      </c>
      <c r="P19" s="10"/>
      <c r="Q19" s="10">
        <v>173384552</v>
      </c>
      <c r="R19" s="10"/>
      <c r="S19" s="10">
        <f t="shared" si="2"/>
        <v>173384552</v>
      </c>
      <c r="T19" s="10"/>
      <c r="U19" s="8">
        <f t="shared" si="3"/>
        <v>4.6913993777163619E-2</v>
      </c>
    </row>
    <row r="20" spans="1:21" x14ac:dyDescent="0.55000000000000004">
      <c r="A20" s="1" t="s">
        <v>31</v>
      </c>
      <c r="C20" s="10">
        <v>0</v>
      </c>
      <c r="D20" s="10"/>
      <c r="E20" s="10">
        <v>-36919026</v>
      </c>
      <c r="F20" s="10"/>
      <c r="G20" s="10">
        <v>0</v>
      </c>
      <c r="H20" s="10"/>
      <c r="I20" s="10">
        <f t="shared" si="0"/>
        <v>-36919026</v>
      </c>
      <c r="J20" s="10"/>
      <c r="K20" s="8">
        <f t="shared" si="1"/>
        <v>7.4951818636110681E-2</v>
      </c>
      <c r="L20" s="10"/>
      <c r="M20" s="10">
        <v>325000000</v>
      </c>
      <c r="N20" s="10"/>
      <c r="O20" s="10">
        <v>-196617259</v>
      </c>
      <c r="P20" s="10"/>
      <c r="Q20" s="10">
        <v>-10340494</v>
      </c>
      <c r="R20" s="10"/>
      <c r="S20" s="10">
        <f t="shared" si="2"/>
        <v>118042247</v>
      </c>
      <c r="T20" s="10"/>
      <c r="U20" s="8">
        <f t="shared" si="3"/>
        <v>3.1939600023884546E-2</v>
      </c>
    </row>
    <row r="21" spans="1:21" x14ac:dyDescent="0.55000000000000004">
      <c r="A21" s="1" t="s">
        <v>100</v>
      </c>
      <c r="C21" s="10">
        <v>0</v>
      </c>
      <c r="D21" s="10"/>
      <c r="E21" s="10">
        <v>0</v>
      </c>
      <c r="F21" s="10"/>
      <c r="G21" s="10">
        <v>0</v>
      </c>
      <c r="H21" s="10"/>
      <c r="I21" s="10">
        <f t="shared" si="0"/>
        <v>0</v>
      </c>
      <c r="J21" s="10"/>
      <c r="K21" s="8">
        <f t="shared" si="1"/>
        <v>0</v>
      </c>
      <c r="L21" s="10"/>
      <c r="M21" s="10">
        <v>0</v>
      </c>
      <c r="N21" s="10"/>
      <c r="O21" s="10">
        <v>0</v>
      </c>
      <c r="P21" s="10"/>
      <c r="Q21" s="10">
        <v>60172312</v>
      </c>
      <c r="R21" s="10"/>
      <c r="S21" s="10">
        <f t="shared" si="2"/>
        <v>60172312</v>
      </c>
      <c r="T21" s="10"/>
      <c r="U21" s="8">
        <f t="shared" si="3"/>
        <v>1.6281285951735468E-2</v>
      </c>
    </row>
    <row r="22" spans="1:21" x14ac:dyDescent="0.55000000000000004">
      <c r="A22" s="1" t="s">
        <v>23</v>
      </c>
      <c r="C22" s="10">
        <v>0</v>
      </c>
      <c r="D22" s="10"/>
      <c r="E22" s="10">
        <v>-48000427</v>
      </c>
      <c r="F22" s="10"/>
      <c r="G22" s="10">
        <v>0</v>
      </c>
      <c r="H22" s="10"/>
      <c r="I22" s="10">
        <f t="shared" si="0"/>
        <v>-48000427</v>
      </c>
      <c r="J22" s="10"/>
      <c r="K22" s="8">
        <f t="shared" si="1"/>
        <v>9.7448922378392921E-2</v>
      </c>
      <c r="L22" s="10"/>
      <c r="M22" s="10">
        <v>168348854</v>
      </c>
      <c r="N22" s="10"/>
      <c r="O22" s="10">
        <v>-275996574</v>
      </c>
      <c r="P22" s="10"/>
      <c r="Q22" s="10">
        <v>69740739</v>
      </c>
      <c r="R22" s="10"/>
      <c r="S22" s="10">
        <f t="shared" si="2"/>
        <v>-37906981</v>
      </c>
      <c r="T22" s="10"/>
      <c r="U22" s="8">
        <f t="shared" si="3"/>
        <v>-1.0256783838187957E-2</v>
      </c>
    </row>
    <row r="23" spans="1:21" x14ac:dyDescent="0.55000000000000004">
      <c r="A23" s="1" t="s">
        <v>85</v>
      </c>
      <c r="C23" s="10">
        <v>0</v>
      </c>
      <c r="D23" s="10"/>
      <c r="E23" s="10">
        <v>0</v>
      </c>
      <c r="F23" s="10"/>
      <c r="G23" s="10">
        <v>0</v>
      </c>
      <c r="H23" s="10"/>
      <c r="I23" s="10">
        <f t="shared" si="0"/>
        <v>0</v>
      </c>
      <c r="J23" s="10"/>
      <c r="K23" s="8">
        <f t="shared" si="1"/>
        <v>0</v>
      </c>
      <c r="L23" s="10"/>
      <c r="M23" s="10">
        <v>207153342</v>
      </c>
      <c r="N23" s="10"/>
      <c r="O23" s="10">
        <v>0</v>
      </c>
      <c r="P23" s="10"/>
      <c r="Q23" s="10">
        <v>-33592974</v>
      </c>
      <c r="R23" s="10"/>
      <c r="S23" s="10">
        <f t="shared" si="2"/>
        <v>173560368</v>
      </c>
      <c r="T23" s="10"/>
      <c r="U23" s="8">
        <f t="shared" si="3"/>
        <v>4.6961565666555044E-2</v>
      </c>
    </row>
    <row r="24" spans="1:21" x14ac:dyDescent="0.55000000000000004">
      <c r="A24" s="1" t="s">
        <v>22</v>
      </c>
      <c r="C24" s="10">
        <v>0</v>
      </c>
      <c r="D24" s="10"/>
      <c r="E24" s="10">
        <v>-56660850</v>
      </c>
      <c r="F24" s="10"/>
      <c r="G24" s="10">
        <v>0</v>
      </c>
      <c r="H24" s="10"/>
      <c r="I24" s="10">
        <f t="shared" si="0"/>
        <v>-56660850</v>
      </c>
      <c r="J24" s="10"/>
      <c r="K24" s="8">
        <f t="shared" si="1"/>
        <v>0.11503103448525083</v>
      </c>
      <c r="L24" s="10"/>
      <c r="M24" s="10">
        <v>0</v>
      </c>
      <c r="N24" s="10"/>
      <c r="O24" s="10">
        <v>-314391287</v>
      </c>
      <c r="P24" s="10"/>
      <c r="Q24" s="10">
        <v>-36001934</v>
      </c>
      <c r="R24" s="10"/>
      <c r="S24" s="10">
        <f t="shared" si="2"/>
        <v>-350393221</v>
      </c>
      <c r="T24" s="10"/>
      <c r="U24" s="8">
        <f t="shared" si="3"/>
        <v>-9.4808592806781986E-2</v>
      </c>
    </row>
    <row r="25" spans="1:21" x14ac:dyDescent="0.55000000000000004">
      <c r="A25" s="1" t="s">
        <v>101</v>
      </c>
      <c r="C25" s="10">
        <v>0</v>
      </c>
      <c r="D25" s="10"/>
      <c r="E25" s="10">
        <v>0</v>
      </c>
      <c r="F25" s="10"/>
      <c r="G25" s="10">
        <v>0</v>
      </c>
      <c r="H25" s="10"/>
      <c r="I25" s="10">
        <f t="shared" si="0"/>
        <v>0</v>
      </c>
      <c r="J25" s="10"/>
      <c r="K25" s="8">
        <f t="shared" si="1"/>
        <v>0</v>
      </c>
      <c r="L25" s="10"/>
      <c r="M25" s="10">
        <v>0</v>
      </c>
      <c r="N25" s="10"/>
      <c r="O25" s="10">
        <v>0</v>
      </c>
      <c r="P25" s="10"/>
      <c r="Q25" s="10">
        <v>224426302</v>
      </c>
      <c r="R25" s="10"/>
      <c r="S25" s="10">
        <f t="shared" si="2"/>
        <v>224426302</v>
      </c>
      <c r="T25" s="10"/>
      <c r="U25" s="8">
        <f t="shared" si="3"/>
        <v>6.072475323787694E-2</v>
      </c>
    </row>
    <row r="26" spans="1:21" x14ac:dyDescent="0.55000000000000004">
      <c r="A26" s="1" t="s">
        <v>102</v>
      </c>
      <c r="C26" s="10">
        <v>0</v>
      </c>
      <c r="D26" s="10"/>
      <c r="E26" s="10">
        <v>0</v>
      </c>
      <c r="F26" s="10"/>
      <c r="G26" s="10">
        <v>0</v>
      </c>
      <c r="H26" s="10"/>
      <c r="I26" s="10">
        <f t="shared" si="0"/>
        <v>0</v>
      </c>
      <c r="J26" s="10"/>
      <c r="K26" s="8">
        <f t="shared" si="1"/>
        <v>0</v>
      </c>
      <c r="L26" s="10"/>
      <c r="M26" s="10">
        <v>0</v>
      </c>
      <c r="N26" s="10"/>
      <c r="O26" s="10">
        <v>0</v>
      </c>
      <c r="P26" s="10"/>
      <c r="Q26" s="10">
        <v>4671</v>
      </c>
      <c r="R26" s="10"/>
      <c r="S26" s="10">
        <f t="shared" si="2"/>
        <v>4671</v>
      </c>
      <c r="T26" s="10"/>
      <c r="U26" s="8">
        <f t="shared" si="3"/>
        <v>1.2638684496709444E-6</v>
      </c>
    </row>
    <row r="27" spans="1:21" x14ac:dyDescent="0.55000000000000004">
      <c r="A27" s="1" t="s">
        <v>18</v>
      </c>
      <c r="C27" s="10">
        <v>0</v>
      </c>
      <c r="D27" s="10"/>
      <c r="E27" s="10">
        <v>-83201985</v>
      </c>
      <c r="F27" s="10"/>
      <c r="G27" s="10">
        <v>0</v>
      </c>
      <c r="H27" s="10"/>
      <c r="I27" s="10">
        <f t="shared" si="0"/>
        <v>-83201985</v>
      </c>
      <c r="J27" s="10"/>
      <c r="K27" s="8">
        <f t="shared" si="1"/>
        <v>0.16891399274413146</v>
      </c>
      <c r="L27" s="10"/>
      <c r="M27" s="10">
        <v>335000000</v>
      </c>
      <c r="N27" s="10"/>
      <c r="O27" s="10">
        <v>-895468268</v>
      </c>
      <c r="P27" s="10"/>
      <c r="Q27" s="10">
        <v>53933870</v>
      </c>
      <c r="R27" s="10"/>
      <c r="S27" s="10">
        <f t="shared" si="2"/>
        <v>-506534398</v>
      </c>
      <c r="T27" s="10"/>
      <c r="U27" s="8">
        <f t="shared" si="3"/>
        <v>-0.1370569137883248</v>
      </c>
    </row>
    <row r="28" spans="1:21" x14ac:dyDescent="0.55000000000000004">
      <c r="A28" s="1" t="s">
        <v>88</v>
      </c>
      <c r="C28" s="10">
        <v>0</v>
      </c>
      <c r="D28" s="10"/>
      <c r="E28" s="10">
        <v>0</v>
      </c>
      <c r="F28" s="10"/>
      <c r="G28" s="10">
        <v>0</v>
      </c>
      <c r="H28" s="10"/>
      <c r="I28" s="10">
        <f t="shared" si="0"/>
        <v>0</v>
      </c>
      <c r="J28" s="10"/>
      <c r="K28" s="8">
        <f t="shared" si="1"/>
        <v>0</v>
      </c>
      <c r="L28" s="10"/>
      <c r="M28" s="10">
        <v>25857052</v>
      </c>
      <c r="N28" s="10"/>
      <c r="O28" s="10">
        <v>0</v>
      </c>
      <c r="P28" s="10"/>
      <c r="Q28" s="10">
        <v>1599680915</v>
      </c>
      <c r="R28" s="10"/>
      <c r="S28" s="10">
        <f t="shared" si="2"/>
        <v>1625537967</v>
      </c>
      <c r="T28" s="10"/>
      <c r="U28" s="8">
        <f t="shared" si="3"/>
        <v>0.43983432888750779</v>
      </c>
    </row>
    <row r="29" spans="1:21" x14ac:dyDescent="0.55000000000000004">
      <c r="A29" s="1" t="s">
        <v>90</v>
      </c>
      <c r="C29" s="10">
        <v>0</v>
      </c>
      <c r="D29" s="10"/>
      <c r="E29" s="10">
        <v>0</v>
      </c>
      <c r="F29" s="10"/>
      <c r="G29" s="10">
        <v>0</v>
      </c>
      <c r="H29" s="10"/>
      <c r="I29" s="10">
        <f t="shared" si="0"/>
        <v>0</v>
      </c>
      <c r="J29" s="10"/>
      <c r="K29" s="8">
        <f t="shared" si="1"/>
        <v>0</v>
      </c>
      <c r="L29" s="10"/>
      <c r="M29" s="10">
        <v>340000000</v>
      </c>
      <c r="N29" s="10"/>
      <c r="O29" s="10">
        <v>0</v>
      </c>
      <c r="P29" s="10"/>
      <c r="Q29" s="10">
        <v>1024566224</v>
      </c>
      <c r="R29" s="10"/>
      <c r="S29" s="10">
        <f t="shared" si="2"/>
        <v>1364566224</v>
      </c>
      <c r="T29" s="10"/>
      <c r="U29" s="8">
        <f t="shared" si="3"/>
        <v>0.36922119417688176</v>
      </c>
    </row>
    <row r="30" spans="1:21" x14ac:dyDescent="0.55000000000000004">
      <c r="A30" s="1" t="s">
        <v>28</v>
      </c>
      <c r="C30" s="10">
        <v>0</v>
      </c>
      <c r="D30" s="10"/>
      <c r="E30" s="10">
        <v>-277339950</v>
      </c>
      <c r="F30" s="10"/>
      <c r="G30" s="10">
        <v>0</v>
      </c>
      <c r="H30" s="10"/>
      <c r="I30" s="10">
        <f t="shared" si="0"/>
        <v>-277339950</v>
      </c>
      <c r="J30" s="10"/>
      <c r="K30" s="8">
        <f t="shared" si="1"/>
        <v>0.56304664248043823</v>
      </c>
      <c r="L30" s="10"/>
      <c r="M30" s="10">
        <v>435000000</v>
      </c>
      <c r="N30" s="10"/>
      <c r="O30" s="10">
        <v>-403042045</v>
      </c>
      <c r="P30" s="10"/>
      <c r="Q30" s="10">
        <v>0</v>
      </c>
      <c r="R30" s="10"/>
      <c r="S30" s="10">
        <f t="shared" si="2"/>
        <v>31957955</v>
      </c>
      <c r="T30" s="10"/>
      <c r="U30" s="8">
        <f t="shared" si="3"/>
        <v>8.64711004934785E-3</v>
      </c>
    </row>
    <row r="31" spans="1:21" x14ac:dyDescent="0.55000000000000004">
      <c r="A31" s="1" t="s">
        <v>32</v>
      </c>
      <c r="C31" s="10">
        <v>0</v>
      </c>
      <c r="D31" s="10"/>
      <c r="E31" s="10">
        <v>47812670</v>
      </c>
      <c r="F31" s="10"/>
      <c r="G31" s="10">
        <v>0</v>
      </c>
      <c r="H31" s="10"/>
      <c r="I31" s="10">
        <f t="shared" si="0"/>
        <v>47812670</v>
      </c>
      <c r="J31" s="10"/>
      <c r="K31" s="8">
        <f t="shared" si="1"/>
        <v>-9.7067744158478339E-2</v>
      </c>
      <c r="L31" s="10"/>
      <c r="M31" s="10">
        <v>0</v>
      </c>
      <c r="N31" s="10"/>
      <c r="O31" s="10">
        <v>47812678</v>
      </c>
      <c r="P31" s="10"/>
      <c r="Q31" s="10">
        <v>0</v>
      </c>
      <c r="R31" s="10"/>
      <c r="S31" s="10">
        <f t="shared" si="2"/>
        <v>47812678</v>
      </c>
      <c r="T31" s="10"/>
      <c r="U31" s="8">
        <f t="shared" si="3"/>
        <v>1.2937044576852082E-2</v>
      </c>
    </row>
    <row r="32" spans="1:21" x14ac:dyDescent="0.55000000000000004">
      <c r="A32" s="1" t="s">
        <v>20</v>
      </c>
      <c r="C32" s="10">
        <v>0</v>
      </c>
      <c r="D32" s="10"/>
      <c r="E32" s="10">
        <v>-15468173</v>
      </c>
      <c r="F32" s="10"/>
      <c r="G32" s="10">
        <v>0</v>
      </c>
      <c r="H32" s="10"/>
      <c r="I32" s="10">
        <f t="shared" si="0"/>
        <v>-15468173</v>
      </c>
      <c r="J32" s="10"/>
      <c r="K32" s="8">
        <f t="shared" si="1"/>
        <v>3.1402987102855426E-2</v>
      </c>
      <c r="L32" s="10"/>
      <c r="M32" s="10">
        <v>0</v>
      </c>
      <c r="N32" s="10"/>
      <c r="O32" s="10">
        <v>-45370965</v>
      </c>
      <c r="P32" s="10"/>
      <c r="Q32" s="10">
        <v>0</v>
      </c>
      <c r="R32" s="10"/>
      <c r="S32" s="10">
        <f t="shared" si="2"/>
        <v>-45370965</v>
      </c>
      <c r="T32" s="10"/>
      <c r="U32" s="8">
        <f t="shared" si="3"/>
        <v>-1.2276371482471566E-2</v>
      </c>
    </row>
    <row r="33" spans="1:21" x14ac:dyDescent="0.55000000000000004">
      <c r="A33" s="1" t="s">
        <v>26</v>
      </c>
      <c r="C33" s="10">
        <v>0</v>
      </c>
      <c r="D33" s="10"/>
      <c r="E33" s="10">
        <v>32735657</v>
      </c>
      <c r="F33" s="10"/>
      <c r="G33" s="10">
        <v>0</v>
      </c>
      <c r="H33" s="10"/>
      <c r="I33" s="10">
        <f t="shared" si="0"/>
        <v>32735657</v>
      </c>
      <c r="J33" s="10"/>
      <c r="K33" s="8">
        <f t="shared" si="1"/>
        <v>-6.645887750120838E-2</v>
      </c>
      <c r="L33" s="10"/>
      <c r="M33" s="10">
        <v>0</v>
      </c>
      <c r="N33" s="10"/>
      <c r="O33" s="10">
        <v>10228404</v>
      </c>
      <c r="P33" s="10"/>
      <c r="Q33" s="10">
        <v>0</v>
      </c>
      <c r="R33" s="10"/>
      <c r="S33" s="10">
        <f t="shared" si="2"/>
        <v>10228404</v>
      </c>
      <c r="T33" s="10"/>
      <c r="U33" s="8">
        <f t="shared" si="3"/>
        <v>2.7675780573941529E-3</v>
      </c>
    </row>
    <row r="34" spans="1:21" x14ac:dyDescent="0.55000000000000004">
      <c r="A34" s="1" t="s">
        <v>17</v>
      </c>
      <c r="C34" s="10">
        <v>0</v>
      </c>
      <c r="D34" s="10"/>
      <c r="E34" s="10">
        <v>-30557355</v>
      </c>
      <c r="F34" s="10"/>
      <c r="G34" s="10">
        <v>0</v>
      </c>
      <c r="H34" s="10"/>
      <c r="I34" s="10">
        <f t="shared" si="0"/>
        <v>-30557355</v>
      </c>
      <c r="J34" s="10"/>
      <c r="K34" s="8">
        <f t="shared" si="1"/>
        <v>6.2036558872361633E-2</v>
      </c>
      <c r="L34" s="10"/>
      <c r="M34" s="10">
        <v>0</v>
      </c>
      <c r="N34" s="10"/>
      <c r="O34" s="10">
        <v>-74214375</v>
      </c>
      <c r="P34" s="10"/>
      <c r="Q34" s="10">
        <v>0</v>
      </c>
      <c r="R34" s="10"/>
      <c r="S34" s="10">
        <f t="shared" si="2"/>
        <v>-74214375</v>
      </c>
      <c r="T34" s="10"/>
      <c r="U34" s="8">
        <f t="shared" si="3"/>
        <v>-2.0080755100524105E-2</v>
      </c>
    </row>
    <row r="35" spans="1:21" x14ac:dyDescent="0.55000000000000004">
      <c r="A35" s="1" t="s">
        <v>19</v>
      </c>
      <c r="C35" s="10">
        <v>0</v>
      </c>
      <c r="D35" s="10"/>
      <c r="E35" s="10">
        <v>-4907028</v>
      </c>
      <c r="F35" s="10"/>
      <c r="G35" s="10">
        <v>0</v>
      </c>
      <c r="H35" s="10"/>
      <c r="I35" s="10">
        <f t="shared" si="0"/>
        <v>-4907028</v>
      </c>
      <c r="J35" s="10"/>
      <c r="K35" s="8">
        <f t="shared" si="1"/>
        <v>9.9620903514170966E-3</v>
      </c>
      <c r="L35" s="10"/>
      <c r="M35" s="10">
        <v>0</v>
      </c>
      <c r="N35" s="10"/>
      <c r="O35" s="10">
        <v>-36806213</v>
      </c>
      <c r="P35" s="10"/>
      <c r="Q35" s="10">
        <v>0</v>
      </c>
      <c r="R35" s="10"/>
      <c r="S35" s="10">
        <f t="shared" si="2"/>
        <v>-36806213</v>
      </c>
      <c r="T35" s="10"/>
      <c r="U35" s="8">
        <f t="shared" si="3"/>
        <v>-9.9589405614576246E-3</v>
      </c>
    </row>
    <row r="36" spans="1:21" ht="24.75" thickBot="1" x14ac:dyDescent="0.6">
      <c r="C36" s="13">
        <f>SUM(C8:C35)</f>
        <v>0</v>
      </c>
      <c r="D36" s="10"/>
      <c r="E36" s="13">
        <f>SUM(E8:E35)</f>
        <v>-113335601</v>
      </c>
      <c r="F36" s="10"/>
      <c r="G36" s="13">
        <f>SUM(G8:G35)</f>
        <v>-379234515</v>
      </c>
      <c r="H36" s="10"/>
      <c r="I36" s="13">
        <f>SUM(I8:I35)</f>
        <v>-492570116</v>
      </c>
      <c r="J36" s="10"/>
      <c r="K36" s="17">
        <f>SUM(K8:K35)</f>
        <v>1</v>
      </c>
      <c r="L36" s="10"/>
      <c r="M36" s="13">
        <f>SUM(M8:M35)</f>
        <v>2597206258</v>
      </c>
      <c r="N36" s="10"/>
      <c r="O36" s="13">
        <f>SUM(O8:O35)</f>
        <v>-2290374514</v>
      </c>
      <c r="P36" s="10"/>
      <c r="Q36" s="13">
        <f>SUM(Q8:Q35)</f>
        <v>3388964287</v>
      </c>
      <c r="R36" s="10"/>
      <c r="S36" s="13">
        <f>SUM(S8:S35)</f>
        <v>3695796031</v>
      </c>
      <c r="T36" s="10"/>
      <c r="U36" s="17">
        <f>SUM(U8:U35)</f>
        <v>0.99999999999999989</v>
      </c>
    </row>
    <row r="37" spans="1:21" ht="24.75" thickTop="1" x14ac:dyDescent="0.55000000000000004">
      <c r="E37" s="14"/>
      <c r="G37" s="14"/>
      <c r="M37" s="14"/>
      <c r="O37" s="14"/>
      <c r="Q37" s="14"/>
    </row>
  </sheetData>
  <mergeCells count="16">
    <mergeCell ref="A4:U4"/>
    <mergeCell ref="A3:U3"/>
    <mergeCell ref="A2:U2"/>
    <mergeCell ref="S7"/>
    <mergeCell ref="U7"/>
    <mergeCell ref="M6:U6"/>
    <mergeCell ref="K7"/>
    <mergeCell ref="C6:K6"/>
    <mergeCell ref="M7"/>
    <mergeCell ref="O7"/>
    <mergeCell ref="Q7"/>
    <mergeCell ref="A6:A7"/>
    <mergeCell ref="C7"/>
    <mergeCell ref="E7"/>
    <mergeCell ref="G7"/>
    <mergeCell ref="I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تاییدیه</vt:lpstr>
      <vt:lpstr>سهام</vt:lpstr>
      <vt:lpstr>اوراق مشارکت</vt:lpstr>
      <vt:lpstr>سپرده</vt:lpstr>
      <vt:lpstr>سود اوراق بهادار و سپرده بانکی</vt:lpstr>
      <vt:lpstr>درآمد سود سهام</vt:lpstr>
      <vt:lpstr>درآمد ناشی از تغییر قیمت اوراق</vt:lpstr>
      <vt:lpstr>درآمد ناشی از فروش</vt:lpstr>
      <vt:lpstr>سرمایه‌گذاری در سهام</vt:lpstr>
      <vt:lpstr>سرمایه‌گذاری در اوراق بهادار</vt:lpstr>
      <vt:lpstr>درآمد سپرده بانکی</vt:lpstr>
      <vt:lpstr>سایر درآمدها</vt:lpstr>
      <vt:lpstr>جمع درآمدها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Ghayouri, Ali</dc:creator>
  <cp:lastModifiedBy>Ghayouri, Ali</cp:lastModifiedBy>
  <dcterms:created xsi:type="dcterms:W3CDTF">2022-10-30T12:17:45Z</dcterms:created>
  <dcterms:modified xsi:type="dcterms:W3CDTF">2022-10-31T12:54:14Z</dcterms:modified>
</cp:coreProperties>
</file>